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tzloff\GW Work\"/>
    </mc:Choice>
  </mc:AlternateContent>
  <xr:revisionPtr revIDLastSave="0" documentId="13_ncr:1_{C7810199-0C71-4C0F-AE5C-51FB40D8595D}" xr6:coauthVersionLast="41" xr6:coauthVersionMax="41" xr10:uidLastSave="{00000000-0000-0000-0000-000000000000}"/>
  <bookViews>
    <workbookView xWindow="75" yWindow="975" windowWidth="24660" windowHeight="13905" xr2:uid="{00000000-000D-0000-FFFF-FFFF00000000}"/>
  </bookViews>
  <sheets>
    <sheet name="Courses by school" sheetId="1" r:id="rId1"/>
  </sheets>
  <definedNames>
    <definedName name="_xlnm.Print_Area" localSheetId="0">'Courses by school'!$A$1:$O$1576</definedName>
    <definedName name="_xlnm.Print_Titles" localSheetId="0">'Courses by school'!$1:$4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4" i="1" l="1"/>
  <c r="O519" i="1"/>
  <c r="O507" i="1"/>
  <c r="O492" i="1"/>
  <c r="O482" i="1"/>
  <c r="O467" i="1"/>
  <c r="O454" i="1"/>
  <c r="O440" i="1"/>
  <c r="O427" i="1"/>
  <c r="O412" i="1"/>
  <c r="O400" i="1"/>
  <c r="O393" i="1"/>
  <c r="O378" i="1"/>
  <c r="O364" i="1"/>
  <c r="O350" i="1"/>
  <c r="O324" i="1"/>
  <c r="O319" i="1"/>
  <c r="O313" i="1"/>
  <c r="O306" i="1"/>
  <c r="O295" i="1"/>
  <c r="O283" i="1"/>
  <c r="O268" i="1"/>
  <c r="N534" i="1"/>
  <c r="N519" i="1"/>
  <c r="N507" i="1"/>
  <c r="N492" i="1"/>
  <c r="N482" i="1"/>
  <c r="N467" i="1"/>
  <c r="N454" i="1"/>
  <c r="N440" i="1"/>
  <c r="N427" i="1"/>
  <c r="N412" i="1"/>
  <c r="N400" i="1"/>
  <c r="N393" i="1"/>
  <c r="N378" i="1"/>
  <c r="N364" i="1"/>
  <c r="N350" i="1"/>
  <c r="N336" i="1"/>
  <c r="N324" i="1"/>
  <c r="N319" i="1"/>
  <c r="N313" i="1"/>
  <c r="N306" i="1"/>
  <c r="N295" i="1"/>
  <c r="N283" i="1"/>
  <c r="N268" i="1"/>
  <c r="N244" i="1"/>
  <c r="M244" i="1"/>
  <c r="N230" i="1"/>
  <c r="M230" i="1"/>
  <c r="N224" i="1"/>
  <c r="M224" i="1"/>
  <c r="N219" i="1"/>
  <c r="M219" i="1"/>
  <c r="N212" i="1"/>
  <c r="M212" i="1"/>
  <c r="I676" i="1" l="1"/>
  <c r="I378" i="1" l="1"/>
  <c r="I244" i="1"/>
  <c r="I790" i="1"/>
  <c r="I1085" i="1"/>
  <c r="I1432" i="1"/>
  <c r="I797" i="1"/>
  <c r="I1096" i="1"/>
  <c r="I1302" i="1"/>
  <c r="I1576" i="1"/>
  <c r="I1238" i="1"/>
  <c r="I92" i="1"/>
  <c r="I1131" i="1"/>
  <c r="I118" i="1"/>
  <c r="I1169" i="1"/>
  <c r="I1054" i="1"/>
  <c r="I704" i="1"/>
  <c r="I1355" i="1"/>
  <c r="I492" i="1"/>
  <c r="I856" i="1"/>
  <c r="I1408" i="1"/>
  <c r="I1476" i="1"/>
  <c r="I1118" i="1"/>
  <c r="I313" i="1"/>
  <c r="I251" i="1"/>
  <c r="I1273" i="1"/>
  <c r="I628" i="1"/>
  <c r="I67" i="1"/>
  <c r="I482" i="1"/>
  <c r="I915" i="1"/>
  <c r="I833" i="1"/>
  <c r="I205" i="1"/>
  <c r="I1558" i="1"/>
  <c r="I268" i="1"/>
  <c r="I97" i="1"/>
  <c r="I595" i="1"/>
  <c r="I35" i="1"/>
  <c r="I1267" i="1"/>
  <c r="I145" i="1"/>
  <c r="I1069" i="1"/>
  <c r="I306" i="1"/>
  <c r="I818" i="1"/>
  <c r="I18" i="1"/>
  <c r="I1341" i="1"/>
  <c r="I1521" i="1"/>
  <c r="I545" i="1"/>
  <c r="I745" i="1"/>
  <c r="I756" i="1"/>
  <c r="I1029" i="1"/>
  <c r="I652" i="1"/>
  <c r="I283" i="1"/>
  <c r="I1260" i="1"/>
  <c r="I260" i="1"/>
  <c r="I772" i="1"/>
  <c r="I1179" i="1"/>
  <c r="I219" i="1"/>
  <c r="I1446" i="1"/>
  <c r="I737" i="1"/>
  <c r="I960" i="1"/>
  <c r="I1216" i="1"/>
  <c r="I1287" i="1"/>
  <c r="I224" i="1"/>
  <c r="I324" i="1"/>
  <c r="I933" i="1"/>
  <c r="I1124" i="1"/>
  <c r="I1077" i="1"/>
  <c r="I319" i="1"/>
  <c r="I412" i="1"/>
  <c r="I886" i="1"/>
  <c r="I1229" i="1"/>
  <c r="I109" i="1"/>
  <c r="I150" i="1"/>
  <c r="I1463" i="1"/>
  <c r="I519" i="1"/>
  <c r="I621" i="1"/>
  <c r="I1160" i="1"/>
  <c r="I86" i="1"/>
  <c r="I1422" i="1"/>
  <c r="I230" i="1"/>
  <c r="I400" i="1"/>
  <c r="I336" i="1"/>
  <c r="I427" i="1"/>
  <c r="I689" i="1"/>
  <c r="I1507" i="1"/>
  <c r="I763" i="1"/>
  <c r="I1034" i="1"/>
  <c r="I295" i="1"/>
  <c r="I554" i="1"/>
  <c r="I614" i="1"/>
  <c r="I132" i="1"/>
  <c r="I665" i="1"/>
  <c r="I1196" i="1"/>
  <c r="I925" i="1"/>
  <c r="I808" i="1"/>
  <c r="I843" i="1"/>
  <c r="I901" i="1"/>
  <c r="I1367" i="1"/>
  <c r="I72" i="1"/>
  <c r="I973" i="1"/>
  <c r="I641" i="1"/>
  <c r="I813" i="1"/>
  <c r="I1209" i="1"/>
  <c r="I945" i="1"/>
  <c r="I1144" i="1"/>
  <c r="I996" i="1"/>
  <c r="I608" i="1"/>
  <c r="I180" i="1"/>
  <c r="I571" i="1"/>
  <c r="I982" i="1"/>
  <c r="I729" i="1"/>
  <c r="I561" i="1"/>
  <c r="I1245" i="1"/>
  <c r="I440" i="1"/>
  <c r="I212" i="1"/>
  <c r="I162" i="1"/>
  <c r="I454" i="1"/>
  <c r="I1005" i="1"/>
  <c r="I1016" i="1"/>
  <c r="I1022" i="1"/>
  <c r="I29" i="1"/>
  <c r="I1313" i="1"/>
  <c r="I47" i="1"/>
  <c r="I364" i="1"/>
  <c r="I1040" i="1"/>
  <c r="I848" i="1"/>
  <c r="I1190" i="1"/>
  <c r="I1108" i="1"/>
  <c r="I393" i="1"/>
  <c r="I507" i="1"/>
  <c r="I1281" i="1"/>
  <c r="I1381" i="1"/>
  <c r="I467" i="1"/>
  <c r="I1151" i="1"/>
  <c r="I1395" i="1"/>
  <c r="I778" i="1"/>
  <c r="I871" i="1"/>
  <c r="I1539" i="1"/>
  <c r="I171" i="1"/>
  <c r="I1489" i="1"/>
  <c r="I534" i="1"/>
  <c r="I193" i="1"/>
  <c r="I350" i="1"/>
  <c r="I716" i="1"/>
  <c r="I60" i="1"/>
</calcChain>
</file>

<file path=xl/sharedStrings.xml><?xml version="1.0" encoding="utf-8"?>
<sst xmlns="http://schemas.openxmlformats.org/spreadsheetml/2006/main" count="2777" uniqueCount="256">
  <si>
    <t/>
  </si>
  <si>
    <t>Ashley</t>
  </si>
  <si>
    <t>Barnes County North</t>
  </si>
  <si>
    <t>Beach</t>
  </si>
  <si>
    <t>Belfield</t>
  </si>
  <si>
    <t>Beulah</t>
  </si>
  <si>
    <t>Bottineau</t>
  </si>
  <si>
    <t>Bowman Co</t>
  </si>
  <si>
    <t>Carrington</t>
  </si>
  <si>
    <t>Cavalier</t>
  </si>
  <si>
    <t>Center-Stanton</t>
  </si>
  <si>
    <t>Central Cass</t>
  </si>
  <si>
    <t>Central Valley</t>
  </si>
  <si>
    <t>Dakota Prairie</t>
  </si>
  <si>
    <t>Devils Lake</t>
  </si>
  <si>
    <t>Dickinson</t>
  </si>
  <si>
    <t>Divide County</t>
  </si>
  <si>
    <t>Drake</t>
  </si>
  <si>
    <t>Dunseith</t>
  </si>
  <si>
    <t>Edgeley</t>
  </si>
  <si>
    <t>Edmore</t>
  </si>
  <si>
    <t>Elgin-New Leipzig</t>
  </si>
  <si>
    <t>Ellendale</t>
  </si>
  <si>
    <t>Fargo</t>
  </si>
  <si>
    <t>Fessenden-Bowdon</t>
  </si>
  <si>
    <t>Finley-Sharon</t>
  </si>
  <si>
    <t>Flasher</t>
  </si>
  <si>
    <t>Gackle-Streeter</t>
  </si>
  <si>
    <t>Garrison</t>
  </si>
  <si>
    <t>Glen Ullin</t>
  </si>
  <si>
    <t>Glenburn</t>
  </si>
  <si>
    <t>Grafton</t>
  </si>
  <si>
    <t>Grand Forks</t>
  </si>
  <si>
    <t>Grenora</t>
  </si>
  <si>
    <t>Griggs County Central</t>
  </si>
  <si>
    <t>Harvey</t>
  </si>
  <si>
    <t>Hazen</t>
  </si>
  <si>
    <t>Hebron</t>
  </si>
  <si>
    <t>Hettinger</t>
  </si>
  <si>
    <t>Hillsboro</t>
  </si>
  <si>
    <t>Hope</t>
  </si>
  <si>
    <t>Jamestown</t>
  </si>
  <si>
    <t>Kenmare</t>
  </si>
  <si>
    <t>Killdeer</t>
  </si>
  <si>
    <t>Kindred</t>
  </si>
  <si>
    <t>Kulm</t>
  </si>
  <si>
    <t>Lakota</t>
  </si>
  <si>
    <t>LaMoure</t>
  </si>
  <si>
    <t>Larimore</t>
  </si>
  <si>
    <t>Leeds</t>
  </si>
  <si>
    <t>Linton</t>
  </si>
  <si>
    <t>Lisbon</t>
  </si>
  <si>
    <t>Maddock</t>
  </si>
  <si>
    <t>Mandan</t>
  </si>
  <si>
    <t>Max</t>
  </si>
  <si>
    <t>May-Port CG</t>
  </si>
  <si>
    <t>McClusky</t>
  </si>
  <si>
    <t>Medina</t>
  </si>
  <si>
    <t>Midkota</t>
  </si>
  <si>
    <t>Milnor</t>
  </si>
  <si>
    <t>Minot</t>
  </si>
  <si>
    <t>Minto</t>
  </si>
  <si>
    <t>Mohall-Lansford-Sherwood</t>
  </si>
  <si>
    <t>Mott-Regent</t>
  </si>
  <si>
    <t>Mt Pleasant</t>
  </si>
  <si>
    <t>Munich</t>
  </si>
  <si>
    <t>Napoleon</t>
  </si>
  <si>
    <t>Nedrose</t>
  </si>
  <si>
    <t>New England</t>
  </si>
  <si>
    <t>New Rockford-Sheyenne</t>
  </si>
  <si>
    <t>New Salem-Almont</t>
  </si>
  <si>
    <t>New Town</t>
  </si>
  <si>
    <t>North Border</t>
  </si>
  <si>
    <t>North Sargent</t>
  </si>
  <si>
    <t>North Star</t>
  </si>
  <si>
    <t>Northern Cass</t>
  </si>
  <si>
    <t>Northwood</t>
  </si>
  <si>
    <t>Oakes</t>
  </si>
  <si>
    <t>Parshall</t>
  </si>
  <si>
    <t>Pingree-Buchanan</t>
  </si>
  <si>
    <t>Powers Lake</t>
  </si>
  <si>
    <t>Richardton-Taylor</t>
  </si>
  <si>
    <t>Richland</t>
  </si>
  <si>
    <t>Rolette</t>
  </si>
  <si>
    <t>Rugby</t>
  </si>
  <si>
    <t>Sargent Central</t>
  </si>
  <si>
    <t>Scranton</t>
  </si>
  <si>
    <t>South Heart</t>
  </si>
  <si>
    <t>St John</t>
  </si>
  <si>
    <t>Stanley</t>
  </si>
  <si>
    <t>TGU</t>
  </si>
  <si>
    <t>Thompson</t>
  </si>
  <si>
    <t>Tioga</t>
  </si>
  <si>
    <t>Turtle Lake-Mercer</t>
  </si>
  <si>
    <t>Underwood</t>
  </si>
  <si>
    <t>Valley City</t>
  </si>
  <si>
    <t>Velva</t>
  </si>
  <si>
    <t>Wahpeton</t>
  </si>
  <si>
    <t>Warwick</t>
  </si>
  <si>
    <t>Washburn</t>
  </si>
  <si>
    <t>West Fargo</t>
  </si>
  <si>
    <t>Westhope</t>
  </si>
  <si>
    <t>White Shield</t>
  </si>
  <si>
    <t>Williston</t>
  </si>
  <si>
    <t>Wilton</t>
  </si>
  <si>
    <t>Wing</t>
  </si>
  <si>
    <t>Wishek</t>
  </si>
  <si>
    <t>Wyndmere</t>
  </si>
  <si>
    <t>Starkweather</t>
  </si>
  <si>
    <t>Goodrich</t>
  </si>
  <si>
    <t>Selfridge</t>
  </si>
  <si>
    <t>Strasburg</t>
  </si>
  <si>
    <t>Zeeland</t>
  </si>
  <si>
    <t>St Thomas</t>
  </si>
  <si>
    <t>Fordville-Lankin</t>
  </si>
  <si>
    <t>Fairmount</t>
  </si>
  <si>
    <t>Business Education</t>
  </si>
  <si>
    <t>Family &amp; Consumer Sciences</t>
  </si>
  <si>
    <t>Litchville-Marion</t>
  </si>
  <si>
    <t>Bowbells</t>
  </si>
  <si>
    <t>Montpelier</t>
  </si>
  <si>
    <t>Surrey</t>
  </si>
  <si>
    <t>Valley-Edinburg</t>
  </si>
  <si>
    <t>Lidgerwood</t>
  </si>
  <si>
    <t>Hankinson</t>
  </si>
  <si>
    <t>Minnewaukan</t>
  </si>
  <si>
    <t>Standing Rock</t>
  </si>
  <si>
    <t>Career Development</t>
  </si>
  <si>
    <t>Health Sciences</t>
  </si>
  <si>
    <t>Marketing Education</t>
  </si>
  <si>
    <t>Drayton</t>
  </si>
  <si>
    <t>Park River</t>
  </si>
  <si>
    <t>Information Technology</t>
  </si>
  <si>
    <t>Automotive Technology</t>
  </si>
  <si>
    <t>Welding Technology</t>
  </si>
  <si>
    <t>Alexander</t>
  </si>
  <si>
    <t>Aviation Technology</t>
  </si>
  <si>
    <t>Automated Manufacturing</t>
  </si>
  <si>
    <t>Enderlin</t>
  </si>
  <si>
    <t>Hazelton-Moffit-Braddock</t>
  </si>
  <si>
    <t>Langdon</t>
  </si>
  <si>
    <t xml:space="preserve">Bismarck </t>
  </si>
  <si>
    <t xml:space="preserve">Hatton </t>
  </si>
  <si>
    <t>Graphic Communications</t>
  </si>
  <si>
    <t>Available</t>
  </si>
  <si>
    <t>Enrolled</t>
  </si>
  <si>
    <t>Programs</t>
  </si>
  <si>
    <t>Available and Enrolled In</t>
  </si>
  <si>
    <t xml:space="preserve">Beach </t>
  </si>
  <si>
    <t xml:space="preserve">Langdon </t>
  </si>
  <si>
    <t xml:space="preserve">Lakota </t>
  </si>
  <si>
    <t xml:space="preserve">Kulm </t>
  </si>
  <si>
    <t xml:space="preserve">Alexander </t>
  </si>
  <si>
    <t xml:space="preserve">Ashley </t>
  </si>
  <si>
    <t xml:space="preserve">Barnes County North </t>
  </si>
  <si>
    <t xml:space="preserve">Belfield </t>
  </si>
  <si>
    <t xml:space="preserve">Beulah </t>
  </si>
  <si>
    <t xml:space="preserve">Bottineau </t>
  </si>
  <si>
    <t xml:space="preserve">Bowbells </t>
  </si>
  <si>
    <t xml:space="preserve">Bowman Co </t>
  </si>
  <si>
    <t xml:space="preserve">Carrington </t>
  </si>
  <si>
    <t xml:space="preserve">Cavalier </t>
  </si>
  <si>
    <t xml:space="preserve">Center-Stanton </t>
  </si>
  <si>
    <t xml:space="preserve">Central Cass </t>
  </si>
  <si>
    <t xml:space="preserve">Central Valley </t>
  </si>
  <si>
    <t xml:space="preserve">Dakota Prairie </t>
  </si>
  <si>
    <t xml:space="preserve">Devils Lake </t>
  </si>
  <si>
    <t xml:space="preserve">Dickinson </t>
  </si>
  <si>
    <t xml:space="preserve">Divide County </t>
  </si>
  <si>
    <t xml:space="preserve">Drake </t>
  </si>
  <si>
    <t xml:space="preserve">Drayton </t>
  </si>
  <si>
    <t xml:space="preserve">Dunseith </t>
  </si>
  <si>
    <t xml:space="preserve">Edgeley </t>
  </si>
  <si>
    <t xml:space="preserve">Edmore </t>
  </si>
  <si>
    <t xml:space="preserve">Elgin-New Leipzig </t>
  </si>
  <si>
    <t xml:space="preserve">Ellendale </t>
  </si>
  <si>
    <t xml:space="preserve">Enderlin </t>
  </si>
  <si>
    <t xml:space="preserve">Fairmount </t>
  </si>
  <si>
    <t xml:space="preserve">Fargo </t>
  </si>
  <si>
    <t xml:space="preserve">Fessenden-Bowdon </t>
  </si>
  <si>
    <t xml:space="preserve">Finley-Sharon </t>
  </si>
  <si>
    <t xml:space="preserve">Flasher </t>
  </si>
  <si>
    <t xml:space="preserve">Fordville-Lankin </t>
  </si>
  <si>
    <t xml:space="preserve">Garrison </t>
  </si>
  <si>
    <t xml:space="preserve">Gackle-Streeter </t>
  </si>
  <si>
    <t xml:space="preserve">Glen Ullin </t>
  </si>
  <si>
    <t xml:space="preserve">Glenburn </t>
  </si>
  <si>
    <t xml:space="preserve">Goodrich </t>
  </si>
  <si>
    <t xml:space="preserve">Grafton </t>
  </si>
  <si>
    <t xml:space="preserve">Grand Forks </t>
  </si>
  <si>
    <t xml:space="preserve">Grenora </t>
  </si>
  <si>
    <t xml:space="preserve">Hankinson </t>
  </si>
  <si>
    <t xml:space="preserve">Harvey </t>
  </si>
  <si>
    <t xml:space="preserve">Hazen </t>
  </si>
  <si>
    <t xml:space="preserve">Hillsboro </t>
  </si>
  <si>
    <t xml:space="preserve">Hope </t>
  </si>
  <si>
    <t xml:space="preserve">Jamestown </t>
  </si>
  <si>
    <t xml:space="preserve">Kenmare </t>
  </si>
  <si>
    <t xml:space="preserve">Killdeer </t>
  </si>
  <si>
    <t xml:space="preserve">Kindred </t>
  </si>
  <si>
    <t>Enroll</t>
  </si>
  <si>
    <t>HS</t>
  </si>
  <si>
    <t>Burke Central</t>
  </si>
  <si>
    <t>School District</t>
  </si>
  <si>
    <t>Automotive Collision</t>
  </si>
  <si>
    <t>Machining Technology</t>
  </si>
  <si>
    <t>Nesson at Ray</t>
  </si>
  <si>
    <t>Auto Collision Technology</t>
  </si>
  <si>
    <t>United/Des Lacs</t>
  </si>
  <si>
    <t>Newburg-United</t>
  </si>
  <si>
    <t>South Prairie</t>
  </si>
  <si>
    <t>CDL</t>
  </si>
  <si>
    <t>CTE</t>
  </si>
  <si>
    <t>Facilities Maintenance</t>
  </si>
  <si>
    <t>Percent CTE</t>
  </si>
  <si>
    <t>NA</t>
  </si>
  <si>
    <t>Agricultural Education</t>
  </si>
  <si>
    <t>Building Trades</t>
  </si>
  <si>
    <t>Technology &amp; Engineering Education</t>
  </si>
  <si>
    <t>Culinary Arts</t>
  </si>
  <si>
    <t>Electronics Technology</t>
  </si>
  <si>
    <t>Power Sports Technology</t>
  </si>
  <si>
    <t>Diesel Technology</t>
  </si>
  <si>
    <t>Early Childhood Education</t>
  </si>
  <si>
    <t>Turtle Mountain/Belcourt</t>
  </si>
  <si>
    <t>Eight Mile/Trenton</t>
  </si>
  <si>
    <t>Four Winds/Ft Totten</t>
  </si>
  <si>
    <t>Kidder County/Steele</t>
  </si>
  <si>
    <t>McKenzie Co/Watford City</t>
  </si>
  <si>
    <t>Lewis &amp; Clark/Berthold/Plaza</t>
  </si>
  <si>
    <t xml:space="preserve"> 2019 - 2020 CTE Programs by District</t>
  </si>
  <si>
    <t>Mandaree</t>
  </si>
  <si>
    <t>Maple Valley - Tower City</t>
  </si>
  <si>
    <t>Midway/Inkster</t>
  </si>
  <si>
    <t>Solen-Cannonball</t>
  </si>
  <si>
    <t>*</t>
  </si>
  <si>
    <t>Petroleum Technology</t>
  </si>
  <si>
    <r>
      <rPr>
        <b/>
        <sz val="11"/>
        <rFont val="Calibri"/>
        <family val="2"/>
      </rPr>
      <t>"HS Enroll"</t>
    </r>
    <r>
      <rPr>
        <sz val="11"/>
        <rFont val="Calibri"/>
        <family val="2"/>
      </rPr>
      <t xml:space="preserve"> means high school enrollment grades 9 - 12.</t>
    </r>
  </si>
  <si>
    <r>
      <rPr>
        <b/>
        <sz val="11"/>
        <rFont val="Calibri"/>
        <family val="2"/>
      </rPr>
      <t>"</t>
    </r>
    <r>
      <rPr>
        <b/>
        <sz val="12"/>
        <rFont val="Calibri"/>
        <family val="2"/>
      </rPr>
      <t>*</t>
    </r>
    <r>
      <rPr>
        <b/>
        <sz val="11"/>
        <rFont val="Calibri"/>
        <family val="2"/>
      </rPr>
      <t>"</t>
    </r>
    <r>
      <rPr>
        <sz val="11"/>
        <rFont val="Calibri"/>
        <family val="2"/>
      </rPr>
      <t xml:space="preserve"> means those programs with active enrollment.</t>
    </r>
  </si>
  <si>
    <t>*When available, Career Development is listed but not counted</t>
  </si>
  <si>
    <t>Average # of CTE programs based on school size</t>
  </si>
  <si>
    <t>HS Size</t>
  </si>
  <si>
    <t>501 or More (12)</t>
  </si>
  <si>
    <t>Total # of Schools Available</t>
  </si>
  <si>
    <t>Total # of Schools Enrolled</t>
  </si>
  <si>
    <t>25 or Less (8)</t>
  </si>
  <si>
    <t>50 - 26 (26)</t>
  </si>
  <si>
    <t>51 - 100 (52)</t>
  </si>
  <si>
    <t>101 - 500 (49)</t>
  </si>
  <si>
    <t>The chart reflects the CTE programs available in a district and the CTE programs in that district</t>
  </si>
  <si>
    <r>
      <t xml:space="preserve">that have students enrolled in them.  </t>
    </r>
    <r>
      <rPr>
        <b/>
        <i/>
        <u/>
        <sz val="11"/>
        <rFont val="Calibri"/>
        <family val="2"/>
      </rPr>
      <t>Click the PLUS SIGN to expand a school's information.</t>
    </r>
  </si>
  <si>
    <r>
      <rPr>
        <b/>
        <sz val="11"/>
        <rFont val="Calibri"/>
        <family val="2"/>
      </rPr>
      <t>"Available"</t>
    </r>
    <r>
      <rPr>
        <sz val="11"/>
        <rFont val="Calibri"/>
        <family val="2"/>
      </rPr>
      <t xml:space="preserve"> means programs either offered "in-house" by the school or the school is a member </t>
    </r>
  </si>
  <si>
    <r>
      <rPr>
        <b/>
        <sz val="11"/>
        <rFont val="Calibri"/>
        <family val="2"/>
      </rPr>
      <t>"Enrolled"</t>
    </r>
    <r>
      <rPr>
        <sz val="11"/>
        <rFont val="Calibri"/>
        <family val="2"/>
      </rPr>
      <t xml:space="preserve"> means number of programs in which students are actively enrolled.</t>
    </r>
  </si>
  <si>
    <r>
      <rPr>
        <b/>
        <sz val="11"/>
        <rFont val="Calibri"/>
        <family val="2"/>
      </rPr>
      <t>"CTE Enroll"</t>
    </r>
    <r>
      <rPr>
        <sz val="11"/>
        <rFont val="Calibri"/>
        <family val="2"/>
      </rPr>
      <t xml:space="preserve"> means actual number of students in a CTE program or programs.</t>
    </r>
  </si>
  <si>
    <t>travel, ITV, or Online.</t>
  </si>
  <si>
    <r>
      <t xml:space="preserve">of an </t>
    </r>
    <r>
      <rPr>
        <u/>
        <sz val="11"/>
        <color theme="9" tint="-0.249977111117893"/>
        <rFont val="Calibri"/>
        <family val="2"/>
      </rPr>
      <t>Area Center</t>
    </r>
    <r>
      <rPr>
        <sz val="11"/>
        <rFont val="Calibri"/>
        <family val="2"/>
      </rPr>
      <t xml:space="preserve"> and the programs are available through multiple delivery methods, including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</si>
</sst>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3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20"/>
      <color rgb="FF000000"/>
      <name val="Verdan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</font>
    <font>
      <b/>
      <u/>
      <sz val="14"/>
      <color rgb="FF000000"/>
      <name val="Arial"/>
      <family val="2"/>
    </font>
    <font>
      <b/>
      <u/>
      <sz val="14"/>
      <name val="Calibri"/>
      <family val="2"/>
    </font>
    <font>
      <b/>
      <sz val="16"/>
      <color rgb="FF000000"/>
      <name val="Arial"/>
      <family val="2"/>
    </font>
    <font>
      <b/>
      <sz val="9"/>
      <color rgb="FF000000"/>
      <name val="Verdana"/>
      <family val="2"/>
    </font>
    <font>
      <b/>
      <sz val="9"/>
      <name val="Calibri"/>
      <family val="2"/>
    </font>
    <font>
      <b/>
      <u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b/>
      <sz val="16"/>
      <color rgb="FF000000"/>
      <name val="Verdana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sz val="12"/>
      <name val="Calibri"/>
      <family val="2"/>
    </font>
    <font>
      <u/>
      <sz val="11"/>
      <color theme="9" tint="-0.249977111117893"/>
      <name val="Calibri"/>
      <family val="2"/>
    </font>
    <font>
      <b/>
      <i/>
      <u/>
      <sz val="11"/>
      <name val="Calibri"/>
      <family val="2"/>
    </font>
    <font>
      <b/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96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1" fillId="0" borderId="0" xfId="1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vertical="top" readingOrder="1"/>
    </xf>
    <xf numFmtId="0" fontId="18" fillId="0" borderId="0" xfId="0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vertical="top" readingOrder="1"/>
    </xf>
    <xf numFmtId="0" fontId="22" fillId="0" borderId="0" xfId="0" applyNumberFormat="1" applyFont="1" applyFill="1" applyBorder="1" applyAlignment="1">
      <alignment vertical="top" wrapText="1" readingOrder="1"/>
    </xf>
    <xf numFmtId="164" fontId="7" fillId="0" borderId="0" xfId="0" applyNumberFormat="1" applyFont="1" applyFill="1" applyBorder="1" applyAlignment="1">
      <alignment vertical="top" wrapText="1" readingOrder="1"/>
    </xf>
    <xf numFmtId="0" fontId="1" fillId="0" borderId="0" xfId="2" applyNumberFormat="1" applyFont="1" applyFill="1" applyBorder="1"/>
    <xf numFmtId="0" fontId="23" fillId="0" borderId="0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24" fillId="0" borderId="0" xfId="0" applyNumberFormat="1" applyFont="1" applyFill="1" applyBorder="1" applyAlignment="1">
      <alignment vertical="top" wrapText="1" readingOrder="1"/>
    </xf>
    <xf numFmtId="0" fontId="25" fillId="0" borderId="0" xfId="0" applyNumberFormat="1" applyFont="1" applyFill="1" applyBorder="1" applyAlignment="1">
      <alignment horizontal="center" vertical="top" wrapText="1" readingOrder="1"/>
    </xf>
    <xf numFmtId="0" fontId="26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horizontal="center" vertical="top" readingOrder="1"/>
    </xf>
    <xf numFmtId="16" fontId="21" fillId="0" borderId="0" xfId="0" applyNumberFormat="1" applyFont="1" applyFill="1" applyBorder="1" applyAlignment="1">
      <alignment horizontal="center" vertical="top" readingOrder="1"/>
    </xf>
    <xf numFmtId="0" fontId="21" fillId="0" borderId="0" xfId="0" applyNumberFormat="1" applyFont="1" applyFill="1" applyBorder="1" applyAlignment="1">
      <alignment horizontal="center" vertical="top" readingOrder="1"/>
    </xf>
    <xf numFmtId="0" fontId="1" fillId="0" borderId="0" xfId="0" applyNumberFormat="1" applyFont="1" applyFill="1" applyBorder="1"/>
    <xf numFmtId="0" fontId="9" fillId="0" borderId="0" xfId="0" applyNumberFormat="1" applyFont="1" applyFill="1" applyBorder="1"/>
    <xf numFmtId="0" fontId="1" fillId="0" borderId="0" xfId="3" applyNumberFormat="1" applyFont="1" applyFill="1" applyBorder="1"/>
    <xf numFmtId="0" fontId="27" fillId="0" borderId="0" xfId="0" applyNumberFormat="1" applyFont="1" applyFill="1" applyBorder="1" applyAlignment="1">
      <alignment vertical="top" readingOrder="1"/>
    </xf>
    <xf numFmtId="0" fontId="24" fillId="0" borderId="0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horizontal="center" vertical="top" readingOrder="1"/>
    </xf>
    <xf numFmtId="0" fontId="22" fillId="0" borderId="0" xfId="0" applyNumberFormat="1" applyFont="1" applyFill="1" applyBorder="1" applyAlignment="1">
      <alignment horizontal="right" vertical="top" wrapText="1" readingOrder="1"/>
    </xf>
    <xf numFmtId="0" fontId="29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28" fillId="0" borderId="0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8" fillId="2" borderId="0" xfId="0" applyNumberFormat="1" applyFont="1" applyFill="1" applyBorder="1" applyAlignment="1">
      <alignment vertical="top" wrapText="1" readingOrder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9" fontId="22" fillId="3" borderId="0" xfId="2" applyFont="1" applyFill="1" applyBorder="1" applyAlignment="1" applyProtection="1">
      <alignment vertical="top" wrapText="1" readingOrder="1"/>
      <protection hidden="1"/>
    </xf>
    <xf numFmtId="0" fontId="10" fillId="3" borderId="0" xfId="0" applyFont="1" applyFill="1" applyBorder="1"/>
    <xf numFmtId="9" fontId="22" fillId="3" borderId="0" xfId="2" applyFont="1" applyFill="1" applyBorder="1" applyAlignment="1" applyProtection="1">
      <alignment horizontal="right" vertical="top" wrapText="1" readingOrder="1"/>
      <protection hidden="1"/>
    </xf>
    <xf numFmtId="0" fontId="10" fillId="3" borderId="0" xfId="0" applyFont="1" applyFill="1" applyBorder="1" applyProtection="1">
      <protection hidden="1"/>
    </xf>
    <xf numFmtId="0" fontId="3" fillId="4" borderId="0" xfId="0" applyNumberFormat="1" applyFont="1" applyFill="1" applyBorder="1" applyAlignment="1">
      <alignment vertical="top" wrapText="1" readingOrder="1"/>
    </xf>
    <xf numFmtId="0" fontId="8" fillId="4" borderId="0" xfId="0" applyNumberFormat="1" applyFont="1" applyFill="1" applyBorder="1" applyAlignment="1">
      <alignment vertical="top" wrapText="1" readingOrder="1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0" fillId="0" borderId="13" xfId="0" applyFont="1" applyFill="1" applyBorder="1" applyAlignment="1" applyProtection="1">
      <alignment horizontal="center"/>
      <protection hidden="1"/>
    </xf>
    <xf numFmtId="164" fontId="32" fillId="0" borderId="14" xfId="0" applyNumberFormat="1" applyFont="1" applyFill="1" applyBorder="1" applyAlignment="1" applyProtection="1">
      <alignment horizontal="right"/>
      <protection hidden="1"/>
    </xf>
    <xf numFmtId="164" fontId="32" fillId="0" borderId="15" xfId="0" applyNumberFormat="1" applyFont="1" applyFill="1" applyBorder="1" applyAlignment="1" applyProtection="1">
      <alignment horizontal="right"/>
      <protection hidden="1"/>
    </xf>
    <xf numFmtId="0" fontId="30" fillId="0" borderId="16" xfId="0" applyFont="1" applyFill="1" applyBorder="1" applyAlignment="1" applyProtection="1">
      <alignment horizontal="center"/>
      <protection hidden="1"/>
    </xf>
    <xf numFmtId="164" fontId="32" fillId="0" borderId="17" xfId="0" applyNumberFormat="1" applyFont="1" applyFill="1" applyBorder="1" applyAlignment="1" applyProtection="1">
      <alignment horizontal="right"/>
      <protection hidden="1"/>
    </xf>
    <xf numFmtId="164" fontId="32" fillId="0" borderId="18" xfId="0" applyNumberFormat="1" applyFont="1" applyFill="1" applyBorder="1" applyAlignment="1" applyProtection="1">
      <alignment horizontal="right"/>
      <protection hidden="1"/>
    </xf>
    <xf numFmtId="0" fontId="30" fillId="0" borderId="5" xfId="0" applyFont="1" applyFill="1" applyBorder="1" applyProtection="1">
      <protection hidden="1"/>
    </xf>
    <xf numFmtId="0" fontId="30" fillId="0" borderId="0" xfId="0" applyFont="1" applyFill="1" applyBorder="1" applyProtection="1">
      <protection hidden="1"/>
    </xf>
    <xf numFmtId="0" fontId="1" fillId="0" borderId="2" xfId="0" applyFont="1" applyFill="1" applyBorder="1" applyProtection="1">
      <protection hidden="1"/>
    </xf>
    <xf numFmtId="0" fontId="1" fillId="0" borderId="22" xfId="0" applyFont="1" applyFill="1" applyBorder="1" applyProtection="1">
      <protection hidden="1"/>
    </xf>
    <xf numFmtId="0" fontId="1" fillId="0" borderId="5" xfId="0" applyFont="1" applyFill="1" applyBorder="1" applyProtection="1">
      <protection hidden="1"/>
    </xf>
    <xf numFmtId="0" fontId="1" fillId="0" borderId="23" xfId="0" applyFont="1" applyFill="1" applyBorder="1" applyProtection="1">
      <protection hidden="1"/>
    </xf>
    <xf numFmtId="0" fontId="1" fillId="0" borderId="23" xfId="0" applyFont="1" applyFill="1" applyBorder="1" applyAlignment="1" applyProtection="1">
      <alignment horizontal="right"/>
      <protection hidden="1"/>
    </xf>
    <xf numFmtId="0" fontId="30" fillId="0" borderId="7" xfId="0" applyFont="1" applyFill="1" applyBorder="1" applyProtection="1">
      <protection hidden="1"/>
    </xf>
    <xf numFmtId="0" fontId="1" fillId="0" borderId="8" xfId="0" applyFont="1" applyFill="1" applyBorder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24" xfId="0" applyFont="1" applyFill="1" applyBorder="1" applyProtection="1">
      <protection hidden="1"/>
    </xf>
    <xf numFmtId="0" fontId="1" fillId="3" borderId="0" xfId="0" applyFont="1" applyFill="1" applyBorder="1"/>
    <xf numFmtId="0" fontId="30" fillId="3" borderId="10" xfId="0" applyFont="1" applyFill="1" applyBorder="1" applyAlignment="1" applyProtection="1">
      <alignment horizontal="center"/>
      <protection hidden="1"/>
    </xf>
    <xf numFmtId="0" fontId="30" fillId="3" borderId="11" xfId="0" applyFont="1" applyFill="1" applyBorder="1" applyAlignment="1" applyProtection="1">
      <alignment horizontal="center"/>
      <protection hidden="1"/>
    </xf>
    <xf numFmtId="0" fontId="30" fillId="3" borderId="12" xfId="0" applyFont="1" applyFill="1" applyBorder="1" applyAlignment="1" applyProtection="1">
      <alignment horizontal="center"/>
      <protection hidden="1"/>
    </xf>
    <xf numFmtId="0" fontId="30" fillId="3" borderId="19" xfId="0" applyFont="1" applyFill="1" applyBorder="1" applyAlignment="1" applyProtection="1">
      <alignment horizontal="center"/>
      <protection hidden="1"/>
    </xf>
    <xf numFmtId="0" fontId="30" fillId="3" borderId="20" xfId="0" applyFont="1" applyFill="1" applyBorder="1" applyProtection="1">
      <protection hidden="1"/>
    </xf>
    <xf numFmtId="0" fontId="30" fillId="3" borderId="21" xfId="0" applyFont="1" applyFill="1" applyBorder="1" applyAlignment="1" applyProtection="1">
      <alignment horizontal="right"/>
      <protection hidden="1"/>
    </xf>
    <xf numFmtId="0" fontId="31" fillId="0" borderId="6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17" fillId="0" borderId="0" xfId="0" applyNumberFormat="1" applyFont="1" applyFill="1" applyBorder="1" applyAlignment="1">
      <alignment horizontal="center" vertical="top" readingOrder="1"/>
    </xf>
    <xf numFmtId="0" fontId="16" fillId="0" borderId="0" xfId="0" applyNumberFormat="1" applyFont="1" applyFill="1" applyBorder="1" applyAlignment="1">
      <alignment horizontal="center" vertical="top" readingOrder="1"/>
    </xf>
    <xf numFmtId="0" fontId="30" fillId="3" borderId="2" xfId="0" applyFont="1" applyFill="1" applyBorder="1" applyAlignment="1" applyProtection="1">
      <alignment horizontal="center"/>
      <protection hidden="1"/>
    </xf>
    <xf numFmtId="0" fontId="30" fillId="3" borderId="3" xfId="0" applyFont="1" applyFill="1" applyBorder="1" applyAlignment="1" applyProtection="1">
      <alignment horizontal="center"/>
      <protection hidden="1"/>
    </xf>
    <xf numFmtId="0" fontId="30" fillId="3" borderId="4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_Sheet1" xfId="1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584"/>
  <sheetViews>
    <sheetView tabSelected="1" zoomScale="106" zoomScaleNormal="106" workbookViewId="0">
      <selection activeCell="G790" sqref="G790"/>
    </sheetView>
  </sheetViews>
  <sheetFormatPr defaultRowHeight="23.25" outlineLevelRow="1" x14ac:dyDescent="0.25"/>
  <cols>
    <col min="1" max="1" width="9.140625" style="5"/>
    <col min="2" max="2" width="28" style="16" customWidth="1"/>
    <col min="3" max="3" width="25.140625" style="5" customWidth="1"/>
    <col min="4" max="4" width="4.85546875" style="40" customWidth="1"/>
    <col min="5" max="5" width="7" style="5" customWidth="1"/>
    <col min="6" max="6" width="10.42578125" style="19" customWidth="1"/>
    <col min="7" max="7" width="10.140625" style="5" customWidth="1"/>
    <col min="8" max="8" width="9" style="5" customWidth="1"/>
    <col min="9" max="9" width="11.42578125" customWidth="1"/>
    <col min="10" max="10" width="0.28515625" customWidth="1"/>
    <col min="11" max="11" width="11.28515625" style="33" customWidth="1"/>
    <col min="12" max="12" width="19" customWidth="1"/>
    <col min="13" max="13" width="20.28515625" customWidth="1"/>
    <col min="14" max="14" width="20" customWidth="1"/>
    <col min="15" max="15" width="26.5703125" customWidth="1"/>
    <col min="16" max="16" width="17" customWidth="1"/>
    <col min="17" max="17" width="17.28515625" customWidth="1"/>
    <col min="20" max="20" width="12" customWidth="1"/>
  </cols>
  <sheetData>
    <row r="1" spans="1:21" ht="28.9" customHeight="1" x14ac:dyDescent="0.25">
      <c r="A1" s="86" t="s">
        <v>230</v>
      </c>
      <c r="B1" s="86"/>
      <c r="C1" s="86"/>
      <c r="E1" s="30"/>
      <c r="F1" s="25"/>
      <c r="G1" s="26"/>
      <c r="H1" s="38"/>
      <c r="I1" s="10"/>
    </row>
    <row r="2" spans="1:21" s="5" customFormat="1" ht="28.9" customHeight="1" x14ac:dyDescent="0.25">
      <c r="A2" s="86" t="s">
        <v>147</v>
      </c>
      <c r="B2" s="86"/>
      <c r="C2" s="86"/>
      <c r="D2" s="40"/>
      <c r="E2" s="30"/>
      <c r="F2" s="25"/>
      <c r="G2" s="26"/>
      <c r="H2" s="38"/>
      <c r="I2" s="10"/>
      <c r="K2" s="33"/>
      <c r="L2"/>
      <c r="M2"/>
      <c r="N2"/>
      <c r="O2"/>
      <c r="P2"/>
      <c r="Q2"/>
      <c r="R2"/>
      <c r="S2"/>
      <c r="T2"/>
      <c r="U2"/>
    </row>
    <row r="3" spans="1:21" s="5" customFormat="1" ht="12" customHeight="1" x14ac:dyDescent="0.25">
      <c r="B3" s="36" t="s">
        <v>203</v>
      </c>
      <c r="C3" s="11"/>
      <c r="D3" s="40"/>
      <c r="E3" s="31" t="s">
        <v>201</v>
      </c>
      <c r="F3" s="85" t="s">
        <v>146</v>
      </c>
      <c r="G3" s="85"/>
      <c r="H3" s="31" t="s">
        <v>212</v>
      </c>
      <c r="I3" s="45" t="s">
        <v>214</v>
      </c>
      <c r="K3" s="33"/>
      <c r="L3"/>
      <c r="M3"/>
      <c r="N3"/>
      <c r="O3"/>
      <c r="P3"/>
      <c r="Q3"/>
      <c r="R3"/>
      <c r="S3"/>
      <c r="T3"/>
      <c r="U3"/>
    </row>
    <row r="4" spans="1:21" s="5" customFormat="1" ht="13.5" customHeight="1" thickBot="1" x14ac:dyDescent="0.3">
      <c r="B4" s="18"/>
      <c r="C4" s="11"/>
      <c r="D4" s="40"/>
      <c r="E4" s="32" t="s">
        <v>200</v>
      </c>
      <c r="F4" s="21" t="s">
        <v>144</v>
      </c>
      <c r="G4" s="22" t="s">
        <v>145</v>
      </c>
      <c r="H4" s="32" t="s">
        <v>200</v>
      </c>
      <c r="I4" s="46" t="s">
        <v>200</v>
      </c>
      <c r="K4" s="33"/>
      <c r="P4"/>
      <c r="Q4"/>
      <c r="R4"/>
      <c r="S4"/>
      <c r="T4"/>
      <c r="U4"/>
    </row>
    <row r="5" spans="1:21" ht="15" hidden="1" customHeight="1" x14ac:dyDescent="0.3">
      <c r="B5" s="17" t="s">
        <v>0</v>
      </c>
      <c r="C5" s="14"/>
      <c r="E5" s="14"/>
      <c r="F5" s="20"/>
      <c r="G5" s="14"/>
      <c r="H5" s="14"/>
      <c r="I5" s="47"/>
      <c r="J5" s="15"/>
      <c r="K5" s="34"/>
      <c r="L5" s="76"/>
      <c r="M5" s="76"/>
      <c r="N5" s="76"/>
      <c r="O5" s="76"/>
    </row>
    <row r="6" spans="1:21" s="5" customFormat="1" ht="15" hidden="1" customHeight="1" outlineLevel="1" collapsed="1" x14ac:dyDescent="0.25">
      <c r="B6" s="27" t="s">
        <v>109</v>
      </c>
      <c r="C6" s="12"/>
      <c r="D6" s="40"/>
      <c r="E6" s="22"/>
      <c r="F6" s="28"/>
      <c r="G6" s="28"/>
      <c r="H6" s="22"/>
      <c r="I6" s="49"/>
      <c r="J6" s="8"/>
      <c r="K6" s="33"/>
      <c r="L6"/>
      <c r="M6"/>
      <c r="N6"/>
      <c r="O6"/>
      <c r="P6"/>
      <c r="Q6"/>
      <c r="R6"/>
      <c r="S6"/>
      <c r="T6"/>
      <c r="U6"/>
    </row>
    <row r="7" spans="1:21" s="5" customFormat="1" ht="15" hidden="1" customHeight="1" outlineLevel="1" x14ac:dyDescent="0.25">
      <c r="B7" s="27"/>
      <c r="C7" s="44" t="s">
        <v>216</v>
      </c>
      <c r="D7" s="40"/>
      <c r="E7" s="22"/>
      <c r="F7" s="28"/>
      <c r="G7" s="28"/>
      <c r="H7" s="22"/>
      <c r="I7" s="49"/>
      <c r="J7" s="8"/>
      <c r="K7" s="33"/>
      <c r="L7"/>
      <c r="M7"/>
      <c r="N7"/>
      <c r="O7"/>
      <c r="P7"/>
      <c r="Q7"/>
      <c r="R7"/>
      <c r="S7"/>
      <c r="T7"/>
      <c r="U7"/>
    </row>
    <row r="8" spans="1:21" ht="15" hidden="1" customHeight="1" outlineLevel="1" collapsed="1" x14ac:dyDescent="0.25">
      <c r="B8" s="27" t="s">
        <v>0</v>
      </c>
      <c r="C8" s="44" t="s">
        <v>136</v>
      </c>
      <c r="E8" s="22"/>
      <c r="F8" s="28"/>
      <c r="G8" s="28"/>
      <c r="H8" s="22"/>
      <c r="I8" s="49"/>
      <c r="J8" s="8"/>
    </row>
    <row r="9" spans="1:21" ht="15" hidden="1" customHeight="1" outlineLevel="1" collapsed="1" x14ac:dyDescent="0.25">
      <c r="B9" s="27"/>
      <c r="C9" s="44" t="s">
        <v>127</v>
      </c>
      <c r="E9" s="22"/>
      <c r="F9" s="28"/>
      <c r="G9" s="28"/>
      <c r="H9" s="22"/>
      <c r="I9" s="49"/>
      <c r="J9" s="8"/>
    </row>
    <row r="10" spans="1:21" s="5" customFormat="1" ht="15" hidden="1" customHeight="1" outlineLevel="1" x14ac:dyDescent="0.25">
      <c r="B10" s="27"/>
      <c r="C10" s="43" t="s">
        <v>223</v>
      </c>
      <c r="D10" s="40"/>
      <c r="E10" s="22"/>
      <c r="F10" s="28"/>
      <c r="G10" s="28"/>
      <c r="H10" s="22"/>
      <c r="I10" s="49"/>
      <c r="J10" s="8"/>
      <c r="K10" s="33"/>
      <c r="L10"/>
      <c r="M10"/>
      <c r="N10"/>
      <c r="O10"/>
      <c r="P10"/>
      <c r="Q10"/>
      <c r="R10"/>
      <c r="S10"/>
      <c r="T10"/>
      <c r="U10"/>
    </row>
    <row r="11" spans="1:21" s="5" customFormat="1" ht="15" hidden="1" customHeight="1" outlineLevel="1" x14ac:dyDescent="0.25">
      <c r="B11" s="27"/>
      <c r="C11" s="43" t="s">
        <v>220</v>
      </c>
      <c r="D11" s="40"/>
      <c r="E11" s="22"/>
      <c r="F11" s="28"/>
      <c r="G11" s="28"/>
      <c r="H11" s="22"/>
      <c r="I11" s="49"/>
      <c r="J11" s="8"/>
      <c r="K11" s="33"/>
      <c r="L11"/>
      <c r="M11"/>
      <c r="N11"/>
      <c r="O11"/>
    </row>
    <row r="12" spans="1:21" s="5" customFormat="1" ht="15" hidden="1" customHeight="1" outlineLevel="1" x14ac:dyDescent="0.25">
      <c r="B12" s="16"/>
      <c r="C12" s="44" t="s">
        <v>143</v>
      </c>
      <c r="D12" s="40"/>
      <c r="E12" s="22"/>
      <c r="F12" s="28"/>
      <c r="G12" s="28"/>
      <c r="H12" s="22"/>
      <c r="I12" s="49"/>
      <c r="J12" s="8"/>
      <c r="K12" s="33"/>
      <c r="L12"/>
      <c r="M12"/>
      <c r="N12"/>
      <c r="O12"/>
    </row>
    <row r="13" spans="1:21" s="5" customFormat="1" ht="15" hidden="1" customHeight="1" outlineLevel="1" x14ac:dyDescent="0.25">
      <c r="B13" s="27"/>
      <c r="C13" s="43" t="s">
        <v>128</v>
      </c>
      <c r="D13" s="40"/>
      <c r="E13" s="22"/>
      <c r="F13" s="28"/>
      <c r="G13" s="28"/>
      <c r="H13" s="22"/>
      <c r="I13" s="49"/>
      <c r="J13" s="8"/>
      <c r="K13" s="33"/>
      <c r="L13"/>
      <c r="M13"/>
      <c r="N13"/>
      <c r="O13"/>
      <c r="P13"/>
      <c r="Q13"/>
      <c r="R13"/>
      <c r="S13"/>
      <c r="T13"/>
      <c r="U13"/>
    </row>
    <row r="14" spans="1:21" s="5" customFormat="1" ht="15" hidden="1" customHeight="1" outlineLevel="1" collapsed="1" x14ac:dyDescent="0.25">
      <c r="B14" s="27"/>
      <c r="C14" s="44" t="s">
        <v>132</v>
      </c>
      <c r="D14" s="40"/>
      <c r="E14" s="22"/>
      <c r="F14" s="28"/>
      <c r="G14" s="28"/>
      <c r="H14" s="22"/>
      <c r="I14" s="49"/>
      <c r="J14" s="8"/>
      <c r="K14" s="33"/>
      <c r="L14"/>
      <c r="M14"/>
      <c r="N14"/>
      <c r="O14"/>
      <c r="P14"/>
      <c r="Q14"/>
      <c r="R14"/>
      <c r="S14"/>
      <c r="T14"/>
      <c r="U14"/>
    </row>
    <row r="15" spans="1:21" s="1" customFormat="1" ht="15" hidden="1" customHeight="1" outlineLevel="1" collapsed="1" x14ac:dyDescent="0.25">
      <c r="A15" s="5"/>
      <c r="B15" s="27"/>
      <c r="C15" s="44" t="s">
        <v>129</v>
      </c>
      <c r="D15" s="40"/>
      <c r="E15" s="22"/>
      <c r="F15" s="28"/>
      <c r="G15" s="28"/>
      <c r="H15" s="22"/>
      <c r="I15" s="49"/>
      <c r="J15" s="8"/>
      <c r="K15" s="33"/>
      <c r="L15"/>
      <c r="M15"/>
      <c r="N15"/>
      <c r="O15"/>
      <c r="P15"/>
      <c r="Q15"/>
      <c r="R15"/>
      <c r="S15"/>
      <c r="T15"/>
      <c r="U15"/>
    </row>
    <row r="16" spans="1:21" s="1" customFormat="1" ht="15" hidden="1" customHeight="1" outlineLevel="1" collapsed="1" x14ac:dyDescent="0.25">
      <c r="A16"/>
      <c r="B16" s="27"/>
      <c r="C16" s="43" t="s">
        <v>218</v>
      </c>
      <c r="D16" s="40"/>
      <c r="E16" s="22"/>
      <c r="F16" s="28"/>
      <c r="G16" s="28"/>
      <c r="H16" s="22"/>
      <c r="I16" s="49"/>
      <c r="J16" s="8"/>
      <c r="K16" s="33"/>
      <c r="L16"/>
      <c r="M16"/>
      <c r="N16"/>
      <c r="O16"/>
      <c r="P16"/>
      <c r="Q16"/>
      <c r="R16"/>
      <c r="S16"/>
      <c r="T16"/>
      <c r="U16"/>
    </row>
    <row r="17" spans="1:21" s="1" customFormat="1" ht="15" hidden="1" customHeight="1" outlineLevel="1" collapsed="1" thickBot="1" x14ac:dyDescent="0.3">
      <c r="A17" s="5"/>
      <c r="B17" s="27"/>
      <c r="C17" s="43" t="s">
        <v>134</v>
      </c>
      <c r="D17" s="40"/>
      <c r="E17" s="22"/>
      <c r="F17" s="28"/>
      <c r="G17" s="28"/>
      <c r="H17" s="22"/>
      <c r="I17" s="49"/>
      <c r="J17" s="8"/>
      <c r="K17" s="33"/>
      <c r="L17"/>
      <c r="M17"/>
      <c r="N17"/>
      <c r="O17"/>
      <c r="P17"/>
      <c r="Q17"/>
      <c r="R17"/>
      <c r="S17"/>
      <c r="T17"/>
      <c r="U17"/>
    </row>
    <row r="18" spans="1:21" s="1" customFormat="1" ht="15" customHeight="1" collapsed="1" x14ac:dyDescent="0.25">
      <c r="A18" s="5"/>
      <c r="B18" s="27" t="s">
        <v>187</v>
      </c>
      <c r="C18" s="12"/>
      <c r="D18" s="40"/>
      <c r="E18" s="22">
        <v>4</v>
      </c>
      <c r="F18" s="28">
        <v>10</v>
      </c>
      <c r="G18" s="28">
        <v>0</v>
      </c>
      <c r="H18" s="22">
        <v>3</v>
      </c>
      <c r="I18" s="48">
        <f>H18/E18</f>
        <v>0.75</v>
      </c>
      <c r="J18" s="8"/>
      <c r="K18" s="33"/>
      <c r="L18" s="90" t="s">
        <v>249</v>
      </c>
      <c r="M18" s="91"/>
      <c r="N18" s="91"/>
      <c r="O18" s="92"/>
      <c r="P18"/>
      <c r="Q18"/>
      <c r="R18"/>
      <c r="S18"/>
      <c r="T18"/>
      <c r="U18"/>
    </row>
    <row r="19" spans="1:21" s="5" customFormat="1" ht="15" hidden="1" customHeight="1" outlineLevel="1" x14ac:dyDescent="0.25">
      <c r="B19" s="27" t="s">
        <v>113</v>
      </c>
      <c r="C19" s="6"/>
      <c r="D19" s="40"/>
      <c r="E19" s="22"/>
      <c r="F19" s="28"/>
      <c r="G19" s="28"/>
      <c r="H19" s="22"/>
      <c r="I19" s="48"/>
      <c r="J19" s="8"/>
      <c r="K19" s="33"/>
      <c r="L19" s="76"/>
      <c r="M19" s="76"/>
      <c r="N19" s="76"/>
      <c r="O19" s="76"/>
      <c r="P19"/>
      <c r="Q19"/>
      <c r="R19"/>
      <c r="S19"/>
      <c r="T19"/>
      <c r="U19"/>
    </row>
    <row r="20" spans="1:21" s="5" customFormat="1" ht="15" hidden="1" customHeight="1" outlineLevel="1" x14ac:dyDescent="0.25">
      <c r="B20" s="27"/>
      <c r="C20" s="43" t="s">
        <v>216</v>
      </c>
      <c r="D20" s="40"/>
      <c r="E20" s="22"/>
      <c r="F20" s="28"/>
      <c r="G20" s="28"/>
      <c r="H20" s="22"/>
      <c r="I20" s="48"/>
      <c r="J20" s="8"/>
      <c r="K20" s="33"/>
      <c r="L20" s="76"/>
      <c r="M20" s="76"/>
      <c r="N20" s="76"/>
      <c r="O20" s="76"/>
    </row>
    <row r="21" spans="1:21" ht="15" hidden="1" customHeight="1" outlineLevel="1" collapsed="1" x14ac:dyDescent="0.25">
      <c r="B21" s="27"/>
      <c r="C21" s="44" t="s">
        <v>133</v>
      </c>
      <c r="D21" s="40" t="s">
        <v>235</v>
      </c>
      <c r="E21" s="22"/>
      <c r="F21" s="28"/>
      <c r="G21" s="28"/>
      <c r="H21" s="22"/>
      <c r="I21" s="48"/>
      <c r="J21" s="8"/>
      <c r="L21" s="76"/>
      <c r="M21" s="76"/>
      <c r="N21" s="76"/>
      <c r="O21" s="76"/>
    </row>
    <row r="22" spans="1:21" s="5" customFormat="1" ht="15" hidden="1" customHeight="1" outlineLevel="1" collapsed="1" x14ac:dyDescent="0.25">
      <c r="C22" s="43" t="s">
        <v>217</v>
      </c>
      <c r="D22" s="40" t="s">
        <v>235</v>
      </c>
      <c r="E22" s="22"/>
      <c r="F22" s="28"/>
      <c r="G22" s="28"/>
      <c r="H22" s="22"/>
      <c r="I22" s="48"/>
      <c r="J22" s="8"/>
      <c r="K22" s="24"/>
      <c r="L22" s="76"/>
      <c r="M22" s="76"/>
      <c r="N22" s="76"/>
      <c r="O22" s="76"/>
      <c r="P22"/>
      <c r="Q22"/>
      <c r="R22"/>
      <c r="S22"/>
      <c r="T22"/>
      <c r="U22"/>
    </row>
    <row r="23" spans="1:21" s="5" customFormat="1" ht="15" hidden="1" customHeight="1" outlineLevel="1" collapsed="1" x14ac:dyDescent="0.25">
      <c r="B23" s="27"/>
      <c r="C23" s="43" t="s">
        <v>116</v>
      </c>
      <c r="D23" s="40" t="s">
        <v>235</v>
      </c>
      <c r="E23" s="22"/>
      <c r="F23" s="28"/>
      <c r="G23" s="28"/>
      <c r="H23" s="22"/>
      <c r="I23" s="48"/>
      <c r="J23" s="8"/>
      <c r="K23" s="24"/>
      <c r="L23" s="76"/>
      <c r="M23" s="76"/>
      <c r="N23" s="76"/>
      <c r="O23" s="76"/>
      <c r="P23"/>
      <c r="Q23"/>
      <c r="R23"/>
      <c r="S23"/>
      <c r="T23"/>
      <c r="U23"/>
    </row>
    <row r="24" spans="1:21" s="5" customFormat="1" ht="15" hidden="1" customHeight="1" outlineLevel="1" collapsed="1" x14ac:dyDescent="0.25">
      <c r="B24" s="27"/>
      <c r="C24" s="43" t="s">
        <v>127</v>
      </c>
      <c r="D24" s="40"/>
      <c r="E24" s="22"/>
      <c r="F24" s="28"/>
      <c r="G24" s="28"/>
      <c r="H24" s="22"/>
      <c r="I24" s="48"/>
      <c r="J24" s="8"/>
      <c r="K24" s="24"/>
      <c r="L24" s="76"/>
      <c r="M24" s="76"/>
      <c r="N24" s="76"/>
      <c r="O24" s="76"/>
      <c r="P24"/>
      <c r="Q24"/>
      <c r="R24"/>
      <c r="S24"/>
      <c r="T24"/>
      <c r="U24"/>
    </row>
    <row r="25" spans="1:21" s="5" customFormat="1" ht="15" hidden="1" customHeight="1" outlineLevel="1" x14ac:dyDescent="0.25">
      <c r="B25" s="27"/>
      <c r="C25" s="43" t="s">
        <v>128</v>
      </c>
      <c r="D25" s="40"/>
      <c r="E25" s="22"/>
      <c r="F25" s="28"/>
      <c r="G25" s="28"/>
      <c r="H25" s="22"/>
      <c r="I25" s="48"/>
      <c r="J25" s="8"/>
      <c r="K25" s="24"/>
      <c r="L25" s="76"/>
      <c r="M25" s="76"/>
      <c r="N25" s="76"/>
      <c r="O25" s="76"/>
      <c r="P25"/>
      <c r="Q25"/>
      <c r="R25"/>
      <c r="S25"/>
      <c r="T25"/>
      <c r="U25"/>
    </row>
    <row r="26" spans="1:21" s="5" customFormat="1" ht="15" hidden="1" customHeight="1" outlineLevel="1" x14ac:dyDescent="0.25">
      <c r="B26" s="27"/>
      <c r="C26" s="43" t="s">
        <v>205</v>
      </c>
      <c r="D26" s="40"/>
      <c r="E26" s="22"/>
      <c r="F26" s="28"/>
      <c r="G26" s="28"/>
      <c r="H26" s="22"/>
      <c r="I26" s="48"/>
      <c r="J26" s="8"/>
      <c r="K26" s="24"/>
      <c r="L26" s="76"/>
      <c r="M26" s="76"/>
      <c r="N26" s="76"/>
      <c r="O26" s="76"/>
      <c r="P26"/>
      <c r="Q26"/>
      <c r="R26"/>
      <c r="S26"/>
      <c r="T26"/>
      <c r="U26"/>
    </row>
    <row r="27" spans="1:21" s="5" customFormat="1" ht="15" hidden="1" customHeight="1" outlineLevel="1" x14ac:dyDescent="0.25">
      <c r="B27" s="27"/>
      <c r="C27" s="43" t="s">
        <v>129</v>
      </c>
      <c r="D27" s="40"/>
      <c r="E27" s="22"/>
      <c r="F27" s="28"/>
      <c r="G27" s="28"/>
      <c r="H27" s="22"/>
      <c r="I27" s="48"/>
      <c r="J27" s="8"/>
      <c r="K27" s="24"/>
      <c r="L27" s="76"/>
      <c r="M27" s="76"/>
      <c r="N27" s="76"/>
      <c r="O27" s="76"/>
      <c r="P27"/>
      <c r="Q27"/>
      <c r="R27"/>
      <c r="S27"/>
      <c r="T27"/>
      <c r="U27"/>
    </row>
    <row r="28" spans="1:21" s="5" customFormat="1" ht="15" hidden="1" customHeight="1" outlineLevel="1" collapsed="1" x14ac:dyDescent="0.25">
      <c r="B28" s="27"/>
      <c r="C28" s="43" t="s">
        <v>134</v>
      </c>
      <c r="D28" s="40" t="s">
        <v>235</v>
      </c>
      <c r="E28" s="22"/>
      <c r="F28" s="28"/>
      <c r="G28" s="28"/>
      <c r="H28" s="22"/>
      <c r="I28" s="48"/>
      <c r="J28" s="8"/>
      <c r="K28" s="24"/>
      <c r="L28" s="76"/>
      <c r="M28" s="76"/>
      <c r="N28" s="76"/>
      <c r="O28" s="76"/>
      <c r="P28"/>
      <c r="Q28"/>
      <c r="R28"/>
      <c r="S28"/>
      <c r="T28"/>
      <c r="U28"/>
    </row>
    <row r="29" spans="1:21" s="5" customFormat="1" ht="15" customHeight="1" collapsed="1" x14ac:dyDescent="0.25">
      <c r="B29" s="27" t="s">
        <v>113</v>
      </c>
      <c r="C29" s="6"/>
      <c r="D29" s="40"/>
      <c r="E29" s="22">
        <v>6</v>
      </c>
      <c r="F29" s="28">
        <v>8</v>
      </c>
      <c r="G29" s="28">
        <v>4</v>
      </c>
      <c r="H29" s="22">
        <v>6</v>
      </c>
      <c r="I29" s="48">
        <f>H29/E29</f>
        <v>1</v>
      </c>
      <c r="J29" s="8"/>
      <c r="K29" s="24"/>
      <c r="L29" s="93" t="s">
        <v>250</v>
      </c>
      <c r="M29" s="94"/>
      <c r="N29" s="94"/>
      <c r="O29" s="95"/>
      <c r="P29"/>
      <c r="Q29"/>
      <c r="R29"/>
      <c r="S29"/>
      <c r="T29"/>
      <c r="U29"/>
    </row>
    <row r="30" spans="1:21" s="5" customFormat="1" ht="15" hidden="1" customHeight="1" outlineLevel="1" collapsed="1" x14ac:dyDescent="0.25">
      <c r="B30" s="27" t="s">
        <v>114</v>
      </c>
      <c r="C30" s="6"/>
      <c r="D30" s="40"/>
      <c r="E30" s="22"/>
      <c r="F30" s="28"/>
      <c r="G30" s="28"/>
      <c r="H30" s="22"/>
      <c r="I30" s="48"/>
      <c r="J30" s="8"/>
      <c r="K30" s="24"/>
      <c r="L30"/>
      <c r="M30"/>
      <c r="N30"/>
      <c r="O30"/>
      <c r="P30"/>
      <c r="Q30"/>
      <c r="R30"/>
      <c r="S30"/>
      <c r="T30"/>
      <c r="U30"/>
    </row>
    <row r="31" spans="1:21" s="5" customFormat="1" ht="15" hidden="1" customHeight="1" outlineLevel="1" x14ac:dyDescent="0.25">
      <c r="B31" s="27"/>
      <c r="C31" s="6" t="s">
        <v>116</v>
      </c>
      <c r="D31" s="40" t="s">
        <v>235</v>
      </c>
      <c r="E31" s="22"/>
      <c r="F31" s="28"/>
      <c r="G31" s="28"/>
      <c r="H31" s="22"/>
      <c r="I31" s="48"/>
      <c r="J31" s="8"/>
      <c r="K31" s="24"/>
      <c r="L31"/>
      <c r="M31"/>
      <c r="N31"/>
      <c r="O31"/>
      <c r="P31"/>
      <c r="Q31"/>
      <c r="R31"/>
      <c r="S31"/>
      <c r="T31"/>
      <c r="U31"/>
    </row>
    <row r="32" spans="1:21" s="5" customFormat="1" ht="15" hidden="1" customHeight="1" outlineLevel="1" x14ac:dyDescent="0.25">
      <c r="B32" s="27"/>
      <c r="C32" s="6" t="s">
        <v>128</v>
      </c>
      <c r="D32" s="40" t="s">
        <v>235</v>
      </c>
      <c r="E32" s="22"/>
      <c r="F32" s="28"/>
      <c r="G32" s="28"/>
      <c r="H32" s="22"/>
      <c r="I32" s="48"/>
      <c r="J32" s="8"/>
      <c r="K32" s="24"/>
      <c r="L32"/>
      <c r="M32"/>
      <c r="N32"/>
      <c r="O32"/>
      <c r="P32"/>
      <c r="Q32"/>
      <c r="R32"/>
      <c r="S32"/>
      <c r="T32"/>
      <c r="U32"/>
    </row>
    <row r="33" spans="2:21" s="5" customFormat="1" ht="15" hidden="1" customHeight="1" outlineLevel="1" collapsed="1" x14ac:dyDescent="0.25">
      <c r="B33" s="27"/>
      <c r="C33" s="6" t="s">
        <v>132</v>
      </c>
      <c r="D33" s="40" t="s">
        <v>235</v>
      </c>
      <c r="E33" s="22"/>
      <c r="F33" s="28"/>
      <c r="G33" s="28"/>
      <c r="H33" s="22"/>
      <c r="I33" s="48"/>
      <c r="J33" s="8"/>
      <c r="K33" s="24"/>
      <c r="L33"/>
      <c r="M33"/>
      <c r="N33"/>
      <c r="O33"/>
      <c r="P33"/>
      <c r="Q33"/>
      <c r="R33"/>
      <c r="S33"/>
      <c r="T33"/>
      <c r="U33"/>
    </row>
    <row r="34" spans="2:21" s="5" customFormat="1" ht="15" hidden="1" customHeight="1" outlineLevel="1" collapsed="1" x14ac:dyDescent="0.25">
      <c r="B34" s="27"/>
      <c r="C34" s="6" t="s">
        <v>134</v>
      </c>
      <c r="D34" s="40" t="s">
        <v>235</v>
      </c>
      <c r="E34" s="22"/>
      <c r="F34" s="28"/>
      <c r="G34" s="28"/>
      <c r="H34" s="22"/>
      <c r="I34" s="48"/>
      <c r="J34" s="8"/>
      <c r="K34" s="24"/>
      <c r="L34"/>
      <c r="M34"/>
      <c r="N34"/>
      <c r="O34"/>
      <c r="P34"/>
      <c r="Q34"/>
      <c r="R34"/>
      <c r="S34"/>
      <c r="T34"/>
      <c r="U34"/>
    </row>
    <row r="35" spans="2:21" s="5" customFormat="1" ht="15" customHeight="1" collapsed="1" x14ac:dyDescent="0.25">
      <c r="B35" s="27" t="s">
        <v>182</v>
      </c>
      <c r="C35" s="6"/>
      <c r="D35" s="40"/>
      <c r="E35" s="22">
        <v>9</v>
      </c>
      <c r="F35" s="28">
        <v>4</v>
      </c>
      <c r="G35" s="28">
        <v>4</v>
      </c>
      <c r="H35" s="22">
        <v>5</v>
      </c>
      <c r="I35" s="48">
        <f>H35/E35</f>
        <v>0.55555555555555558</v>
      </c>
      <c r="J35" s="8"/>
      <c r="K35" s="24"/>
      <c r="L35" s="54"/>
      <c r="O35" s="55"/>
      <c r="P35"/>
      <c r="Q35"/>
      <c r="R35"/>
      <c r="S35"/>
      <c r="T35"/>
      <c r="U35"/>
    </row>
    <row r="36" spans="2:21" s="5" customFormat="1" ht="15" hidden="1" customHeight="1" outlineLevel="1" x14ac:dyDescent="0.25">
      <c r="B36" s="27" t="s">
        <v>108</v>
      </c>
      <c r="C36" s="6"/>
      <c r="D36" s="40"/>
      <c r="E36" s="22"/>
      <c r="F36" s="28"/>
      <c r="G36" s="28"/>
      <c r="H36" s="22"/>
      <c r="I36" s="48"/>
      <c r="J36" s="8"/>
      <c r="K36" s="24"/>
      <c r="L36"/>
      <c r="M36"/>
      <c r="N36"/>
      <c r="O36" s="55"/>
      <c r="P36"/>
      <c r="Q36"/>
      <c r="R36"/>
      <c r="S36"/>
      <c r="T36"/>
      <c r="U36"/>
    </row>
    <row r="37" spans="2:21" s="5" customFormat="1" ht="15" hidden="1" customHeight="1" outlineLevel="1" collapsed="1" x14ac:dyDescent="0.25">
      <c r="B37" s="27"/>
      <c r="C37" s="44" t="s">
        <v>133</v>
      </c>
      <c r="D37" s="40"/>
      <c r="E37" s="22"/>
      <c r="F37" s="28"/>
      <c r="G37" s="28"/>
      <c r="H37" s="22"/>
      <c r="I37" s="48"/>
      <c r="J37" s="8"/>
      <c r="K37" s="24"/>
      <c r="L37"/>
      <c r="M37"/>
      <c r="N37"/>
      <c r="O37" s="55"/>
      <c r="P37"/>
      <c r="Q37"/>
      <c r="R37"/>
      <c r="S37"/>
      <c r="T37"/>
      <c r="U37"/>
    </row>
    <row r="38" spans="2:21" s="5" customFormat="1" ht="15" hidden="1" customHeight="1" outlineLevel="1" x14ac:dyDescent="0.25">
      <c r="B38" s="27"/>
      <c r="C38" s="43" t="s">
        <v>217</v>
      </c>
      <c r="D38" s="40"/>
      <c r="E38" s="22"/>
      <c r="F38" s="28"/>
      <c r="G38" s="28"/>
      <c r="H38" s="22"/>
      <c r="I38" s="48"/>
      <c r="J38" s="8"/>
      <c r="K38" s="24"/>
      <c r="L38"/>
      <c r="M38"/>
      <c r="N38"/>
      <c r="O38" s="55"/>
      <c r="P38"/>
      <c r="Q38"/>
      <c r="R38"/>
      <c r="S38"/>
      <c r="T38"/>
      <c r="U38"/>
    </row>
    <row r="39" spans="2:21" s="5" customFormat="1" ht="15" hidden="1" customHeight="1" outlineLevel="1" x14ac:dyDescent="0.25">
      <c r="B39" s="27"/>
      <c r="C39" s="44" t="s">
        <v>116</v>
      </c>
      <c r="D39" s="40" t="s">
        <v>235</v>
      </c>
      <c r="E39" s="22"/>
      <c r="F39" s="28"/>
      <c r="G39" s="28"/>
      <c r="H39" s="22"/>
      <c r="I39" s="48"/>
      <c r="J39" s="8"/>
      <c r="K39" s="24"/>
      <c r="L39"/>
      <c r="M39"/>
      <c r="N39"/>
      <c r="O39" s="55"/>
      <c r="P39"/>
      <c r="Q39"/>
      <c r="R39"/>
      <c r="S39"/>
      <c r="T39"/>
      <c r="U39"/>
    </row>
    <row r="40" spans="2:21" s="5" customFormat="1" ht="15" hidden="1" customHeight="1" outlineLevel="1" collapsed="1" x14ac:dyDescent="0.25">
      <c r="B40" s="27"/>
      <c r="C40" s="44" t="s">
        <v>127</v>
      </c>
      <c r="D40" s="40"/>
      <c r="E40" s="22"/>
      <c r="F40" s="28"/>
      <c r="G40" s="28"/>
      <c r="H40" s="22"/>
      <c r="I40" s="48"/>
      <c r="J40" s="8"/>
      <c r="K40" s="24"/>
      <c r="L40"/>
      <c r="M40"/>
      <c r="N40"/>
      <c r="O40" s="55"/>
      <c r="P40"/>
      <c r="Q40"/>
      <c r="R40"/>
      <c r="S40"/>
      <c r="T40"/>
      <c r="U40"/>
    </row>
    <row r="41" spans="2:21" s="5" customFormat="1" ht="15" hidden="1" customHeight="1" outlineLevel="1" x14ac:dyDescent="0.25">
      <c r="B41" s="27"/>
      <c r="C41" s="43" t="s">
        <v>219</v>
      </c>
      <c r="D41" s="40"/>
      <c r="E41" s="22"/>
      <c r="F41" s="28"/>
      <c r="G41" s="28"/>
      <c r="H41" s="22"/>
      <c r="I41" s="48"/>
      <c r="J41" s="8"/>
      <c r="K41" s="24"/>
      <c r="L41"/>
      <c r="M41"/>
      <c r="N41"/>
      <c r="O41" s="55"/>
      <c r="P41"/>
      <c r="Q41"/>
      <c r="R41"/>
      <c r="S41"/>
      <c r="T41"/>
      <c r="U41"/>
    </row>
    <row r="42" spans="2:21" s="5" customFormat="1" ht="15" hidden="1" customHeight="1" outlineLevel="1" collapsed="1" x14ac:dyDescent="0.25">
      <c r="B42" s="27"/>
      <c r="C42" s="44" t="s">
        <v>223</v>
      </c>
      <c r="D42" s="40"/>
      <c r="E42" s="22"/>
      <c r="F42" s="28"/>
      <c r="G42" s="28"/>
      <c r="H42" s="22"/>
      <c r="I42" s="48"/>
      <c r="J42" s="8"/>
      <c r="K42" s="24"/>
      <c r="L42"/>
      <c r="M42"/>
      <c r="N42"/>
      <c r="O42" s="55"/>
      <c r="P42"/>
      <c r="Q42"/>
      <c r="R42"/>
      <c r="S42"/>
      <c r="T42"/>
      <c r="U42"/>
    </row>
    <row r="43" spans="2:21" ht="15" hidden="1" customHeight="1" outlineLevel="1" collapsed="1" x14ac:dyDescent="0.25">
      <c r="B43" s="27"/>
      <c r="C43" s="43" t="s">
        <v>128</v>
      </c>
      <c r="E43" s="22"/>
      <c r="F43" s="28"/>
      <c r="G43" s="28"/>
      <c r="H43" s="22"/>
      <c r="I43" s="48"/>
      <c r="J43" s="8"/>
      <c r="K43" s="24"/>
      <c r="O43" s="55"/>
    </row>
    <row r="44" spans="2:21" ht="15" hidden="1" customHeight="1" outlineLevel="1" collapsed="1" x14ac:dyDescent="0.25">
      <c r="B44" s="27"/>
      <c r="C44" s="43" t="s">
        <v>132</v>
      </c>
      <c r="E44" s="22"/>
      <c r="F44" s="28"/>
      <c r="G44" s="28"/>
      <c r="H44" s="22"/>
      <c r="I44" s="48"/>
      <c r="J44" s="8"/>
      <c r="K44" s="24"/>
      <c r="O44" s="55"/>
    </row>
    <row r="45" spans="2:21" s="5" customFormat="1" ht="15" hidden="1" customHeight="1" outlineLevel="1" x14ac:dyDescent="0.25">
      <c r="B45" s="27"/>
      <c r="C45" s="44" t="s">
        <v>129</v>
      </c>
      <c r="D45" s="40"/>
      <c r="E45" s="22"/>
      <c r="F45" s="28"/>
      <c r="G45" s="28"/>
      <c r="H45" s="22"/>
      <c r="I45" s="48"/>
      <c r="J45" s="8"/>
      <c r="K45" s="24"/>
      <c r="L45"/>
      <c r="M45"/>
      <c r="N45"/>
      <c r="O45" s="55"/>
      <c r="P45"/>
      <c r="Q45"/>
      <c r="R45"/>
      <c r="S45"/>
      <c r="T45"/>
      <c r="U45"/>
    </row>
    <row r="46" spans="2:21" s="5" customFormat="1" ht="15" hidden="1" customHeight="1" outlineLevel="1" collapsed="1" x14ac:dyDescent="0.25">
      <c r="B46" s="27"/>
      <c r="C46" s="44" t="s">
        <v>134</v>
      </c>
      <c r="D46" s="40"/>
      <c r="E46" s="22"/>
      <c r="F46" s="28"/>
      <c r="G46" s="28"/>
      <c r="H46" s="22"/>
      <c r="I46" s="48"/>
      <c r="J46" s="8"/>
      <c r="K46" s="24"/>
      <c r="L46"/>
      <c r="M46"/>
      <c r="N46"/>
      <c r="O46" s="55"/>
      <c r="P46"/>
      <c r="Q46"/>
      <c r="R46"/>
      <c r="S46"/>
      <c r="T46"/>
      <c r="U46"/>
    </row>
    <row r="47" spans="2:21" s="5" customFormat="1" ht="15" customHeight="1" collapsed="1" x14ac:dyDescent="0.25">
      <c r="B47" s="27" t="s">
        <v>108</v>
      </c>
      <c r="C47" s="6"/>
      <c r="D47" s="40"/>
      <c r="E47" s="22">
        <v>13</v>
      </c>
      <c r="F47" s="28">
        <v>9</v>
      </c>
      <c r="G47" s="28">
        <v>1</v>
      </c>
      <c r="H47" s="22">
        <v>8</v>
      </c>
      <c r="I47" s="48">
        <f>H47/E47</f>
        <v>0.61538461538461542</v>
      </c>
      <c r="J47" s="8"/>
      <c r="K47" s="24"/>
      <c r="L47" s="54" t="s">
        <v>251</v>
      </c>
      <c r="O47" s="55"/>
      <c r="P47"/>
      <c r="Q47"/>
      <c r="R47"/>
      <c r="S47"/>
      <c r="T47"/>
      <c r="U47"/>
    </row>
    <row r="48" spans="2:21" s="5" customFormat="1" ht="15" hidden="1" customHeight="1" outlineLevel="1" x14ac:dyDescent="0.25">
      <c r="B48" s="27" t="s">
        <v>112</v>
      </c>
      <c r="C48" s="6"/>
      <c r="D48" s="40"/>
      <c r="E48" s="22"/>
      <c r="F48" s="28"/>
      <c r="G48" s="28"/>
      <c r="H48" s="22"/>
      <c r="I48" s="51"/>
      <c r="J48" s="8"/>
      <c r="K48" s="24"/>
      <c r="O48" s="55"/>
    </row>
    <row r="49" spans="2:21" s="5" customFormat="1" ht="15" hidden="1" customHeight="1" outlineLevel="1" collapsed="1" x14ac:dyDescent="0.25">
      <c r="B49" s="27"/>
      <c r="C49" s="44" t="s">
        <v>216</v>
      </c>
      <c r="D49" s="40"/>
      <c r="E49" s="22"/>
      <c r="F49" s="28"/>
      <c r="G49" s="28"/>
      <c r="H49" s="22"/>
      <c r="I49" s="51"/>
      <c r="J49" s="8"/>
      <c r="K49" s="24"/>
      <c r="L49"/>
      <c r="M49"/>
      <c r="N49"/>
      <c r="O49" s="55"/>
      <c r="P49"/>
      <c r="Q49"/>
      <c r="R49"/>
      <c r="S49"/>
      <c r="T49"/>
      <c r="U49"/>
    </row>
    <row r="50" spans="2:21" s="5" customFormat="1" ht="15" hidden="1" customHeight="1" outlineLevel="1" collapsed="1" x14ac:dyDescent="0.25">
      <c r="B50" s="27"/>
      <c r="C50" s="44" t="s">
        <v>136</v>
      </c>
      <c r="D50" s="40"/>
      <c r="E50" s="22"/>
      <c r="F50" s="28"/>
      <c r="G50" s="28"/>
      <c r="H50" s="22"/>
      <c r="I50" s="51"/>
      <c r="J50" s="8"/>
      <c r="K50" s="24"/>
      <c r="L50"/>
      <c r="M50"/>
      <c r="N50"/>
      <c r="O50" s="55"/>
      <c r="P50"/>
      <c r="Q50"/>
      <c r="R50"/>
      <c r="S50"/>
      <c r="T50"/>
      <c r="U50"/>
    </row>
    <row r="51" spans="2:21" s="5" customFormat="1" ht="15" hidden="1" customHeight="1" outlineLevel="1" collapsed="1" x14ac:dyDescent="0.25">
      <c r="B51" s="27"/>
      <c r="C51" s="6" t="s">
        <v>116</v>
      </c>
      <c r="D51" s="40" t="s">
        <v>235</v>
      </c>
      <c r="E51" s="22"/>
      <c r="F51" s="28"/>
      <c r="G51" s="28"/>
      <c r="H51" s="22"/>
      <c r="I51" s="51"/>
      <c r="J51" s="8"/>
      <c r="K51" s="24"/>
      <c r="L51"/>
      <c r="M51"/>
      <c r="N51"/>
      <c r="O51" s="55"/>
      <c r="P51"/>
      <c r="Q51"/>
      <c r="R51"/>
      <c r="S51"/>
      <c r="T51"/>
      <c r="U51"/>
    </row>
    <row r="52" spans="2:21" ht="15" hidden="1" customHeight="1" outlineLevel="1" collapsed="1" x14ac:dyDescent="0.25">
      <c r="B52" s="27"/>
      <c r="C52" s="43" t="s">
        <v>223</v>
      </c>
      <c r="E52" s="22"/>
      <c r="F52" s="28"/>
      <c r="G52" s="28"/>
      <c r="H52" s="22"/>
      <c r="I52" s="51"/>
      <c r="J52" s="8"/>
      <c r="K52" s="24"/>
      <c r="O52" s="55"/>
    </row>
    <row r="53" spans="2:21" s="5" customFormat="1" ht="15" hidden="1" customHeight="1" outlineLevel="1" x14ac:dyDescent="0.25">
      <c r="B53" s="27"/>
      <c r="C53" s="43" t="s">
        <v>220</v>
      </c>
      <c r="D53" s="40"/>
      <c r="E53" s="22"/>
      <c r="F53" s="28"/>
      <c r="G53" s="28"/>
      <c r="H53" s="22"/>
      <c r="I53" s="51"/>
      <c r="J53" s="8"/>
      <c r="K53" s="24"/>
      <c r="L53"/>
      <c r="M53"/>
      <c r="N53"/>
      <c r="O53" s="55"/>
      <c r="P53"/>
      <c r="Q53"/>
      <c r="R53"/>
      <c r="S53"/>
      <c r="T53"/>
      <c r="U53"/>
    </row>
    <row r="54" spans="2:21" s="5" customFormat="1" ht="15" hidden="1" customHeight="1" outlineLevel="1" x14ac:dyDescent="0.25">
      <c r="B54" s="27"/>
      <c r="C54" s="44" t="s">
        <v>143</v>
      </c>
      <c r="D54" s="40"/>
      <c r="E54" s="22"/>
      <c r="F54" s="28"/>
      <c r="G54" s="28"/>
      <c r="H54" s="22"/>
      <c r="I54" s="51"/>
      <c r="J54" s="8"/>
      <c r="K54" s="24"/>
      <c r="L54"/>
      <c r="M54"/>
      <c r="N54"/>
      <c r="O54" s="55"/>
    </row>
    <row r="55" spans="2:21" s="5" customFormat="1" ht="15" hidden="1" customHeight="1" outlineLevel="1" x14ac:dyDescent="0.25">
      <c r="B55" s="27"/>
      <c r="C55" s="43" t="s">
        <v>128</v>
      </c>
      <c r="D55" s="40" t="s">
        <v>235</v>
      </c>
      <c r="E55" s="22"/>
      <c r="F55" s="28"/>
      <c r="G55" s="28"/>
      <c r="H55" s="22"/>
      <c r="I55" s="51"/>
      <c r="J55" s="8"/>
      <c r="K55" s="24"/>
      <c r="O55" s="55"/>
    </row>
    <row r="56" spans="2:21" s="5" customFormat="1" ht="15" hidden="1" customHeight="1" outlineLevel="1" x14ac:dyDescent="0.25">
      <c r="B56" s="27"/>
      <c r="C56" s="44" t="s">
        <v>132</v>
      </c>
      <c r="D56" s="40" t="s">
        <v>235</v>
      </c>
      <c r="E56" s="22"/>
      <c r="F56" s="28"/>
      <c r="G56" s="28"/>
      <c r="H56" s="22"/>
      <c r="I56" s="51"/>
      <c r="J56" s="8"/>
      <c r="K56" s="24"/>
      <c r="O56" s="55"/>
    </row>
    <row r="57" spans="2:21" s="5" customFormat="1" ht="15" hidden="1" customHeight="1" outlineLevel="1" x14ac:dyDescent="0.25">
      <c r="B57" s="27"/>
      <c r="C57" s="44" t="s">
        <v>129</v>
      </c>
      <c r="D57" s="40" t="s">
        <v>235</v>
      </c>
      <c r="E57" s="22"/>
      <c r="F57" s="28"/>
      <c r="G57" s="28"/>
      <c r="H57" s="22"/>
      <c r="I57" s="51"/>
      <c r="J57" s="8"/>
      <c r="K57" s="24"/>
      <c r="L57"/>
      <c r="M57"/>
      <c r="N57"/>
      <c r="O57" s="55"/>
    </row>
    <row r="58" spans="2:21" s="5" customFormat="1" ht="15" hidden="1" customHeight="1" outlineLevel="1" collapsed="1" x14ac:dyDescent="0.25">
      <c r="B58" s="27"/>
      <c r="C58" s="43" t="s">
        <v>218</v>
      </c>
      <c r="D58" s="40"/>
      <c r="E58" s="22"/>
      <c r="F58" s="28"/>
      <c r="G58" s="28"/>
      <c r="H58" s="22"/>
      <c r="I58" s="51"/>
      <c r="J58" s="8"/>
      <c r="K58" s="24"/>
      <c r="L58"/>
      <c r="M58"/>
      <c r="N58"/>
      <c r="O58" s="55"/>
      <c r="P58"/>
      <c r="Q58"/>
      <c r="R58"/>
      <c r="S58"/>
      <c r="T58"/>
      <c r="U58"/>
    </row>
    <row r="59" spans="2:21" s="5" customFormat="1" ht="15" hidden="1" customHeight="1" outlineLevel="1" collapsed="1" x14ac:dyDescent="0.25">
      <c r="B59" s="27"/>
      <c r="C59" s="43" t="s">
        <v>134</v>
      </c>
      <c r="D59" s="40"/>
      <c r="E59" s="22"/>
      <c r="F59" s="28"/>
      <c r="G59" s="28"/>
      <c r="H59" s="22"/>
      <c r="I59" s="51"/>
      <c r="J59" s="8"/>
      <c r="K59" s="24"/>
      <c r="L59"/>
      <c r="M59"/>
      <c r="N59"/>
      <c r="O59" s="55"/>
      <c r="P59"/>
      <c r="Q59"/>
      <c r="R59"/>
      <c r="S59"/>
      <c r="T59"/>
      <c r="U59"/>
    </row>
    <row r="60" spans="2:21" s="5" customFormat="1" ht="15" customHeight="1" collapsed="1" x14ac:dyDescent="0.25">
      <c r="B60" s="27" t="s">
        <v>112</v>
      </c>
      <c r="C60" s="6"/>
      <c r="D60" s="40"/>
      <c r="E60" s="22">
        <v>15</v>
      </c>
      <c r="F60" s="28">
        <v>11</v>
      </c>
      <c r="G60" s="28">
        <v>4</v>
      </c>
      <c r="H60" s="22">
        <v>5</v>
      </c>
      <c r="I60" s="48">
        <f>H60/E60</f>
        <v>0.33333333333333331</v>
      </c>
      <c r="J60" s="8"/>
      <c r="K60" s="24"/>
      <c r="L60" s="54" t="s">
        <v>255</v>
      </c>
      <c r="O60" s="55"/>
      <c r="P60"/>
      <c r="Q60"/>
      <c r="R60"/>
      <c r="S60"/>
      <c r="T60"/>
      <c r="U60"/>
    </row>
    <row r="61" spans="2:21" s="5" customFormat="1" ht="15" hidden="1" customHeight="1" outlineLevel="1" collapsed="1" x14ac:dyDescent="0.25">
      <c r="B61" s="27" t="s">
        <v>20</v>
      </c>
      <c r="C61" s="12"/>
      <c r="D61" s="40"/>
      <c r="E61" s="22"/>
      <c r="F61" s="28"/>
      <c r="G61" s="28"/>
      <c r="H61" s="22"/>
      <c r="I61" s="48"/>
      <c r="J61" s="8"/>
      <c r="K61" s="24"/>
      <c r="L61"/>
      <c r="M61"/>
      <c r="N61"/>
      <c r="O61" s="55"/>
      <c r="P61"/>
      <c r="Q61"/>
      <c r="R61"/>
      <c r="S61"/>
      <c r="T61"/>
      <c r="U61"/>
    </row>
    <row r="62" spans="2:21" s="5" customFormat="1" ht="15" hidden="1" customHeight="1" outlineLevel="1" collapsed="1" x14ac:dyDescent="0.25">
      <c r="B62" s="27"/>
      <c r="C62" s="7" t="s">
        <v>217</v>
      </c>
      <c r="D62" s="40" t="s">
        <v>235</v>
      </c>
      <c r="E62" s="22"/>
      <c r="F62" s="28"/>
      <c r="G62" s="28"/>
      <c r="H62" s="22"/>
      <c r="I62" s="48"/>
      <c r="J62" s="8"/>
      <c r="K62" s="24"/>
      <c r="L62"/>
      <c r="M62"/>
      <c r="N62"/>
      <c r="O62" s="55"/>
      <c r="P62"/>
      <c r="Q62"/>
      <c r="R62"/>
      <c r="S62"/>
      <c r="T62"/>
      <c r="U62"/>
    </row>
    <row r="63" spans="2:21" s="5" customFormat="1" ht="15" hidden="1" customHeight="1" outlineLevel="1" collapsed="1" x14ac:dyDescent="0.25">
      <c r="B63" s="27"/>
      <c r="C63" s="44" t="s">
        <v>127</v>
      </c>
      <c r="D63" s="40"/>
      <c r="E63" s="22"/>
      <c r="F63" s="28"/>
      <c r="G63" s="28"/>
      <c r="H63" s="22"/>
      <c r="I63" s="48"/>
      <c r="J63" s="8"/>
      <c r="K63" s="24"/>
      <c r="L63"/>
      <c r="M63"/>
      <c r="N63"/>
      <c r="O63" s="55"/>
      <c r="P63"/>
      <c r="Q63"/>
      <c r="R63"/>
      <c r="S63"/>
      <c r="T63"/>
      <c r="U63"/>
    </row>
    <row r="64" spans="2:21" s="5" customFormat="1" ht="15" hidden="1" customHeight="1" outlineLevel="1" collapsed="1" x14ac:dyDescent="0.25">
      <c r="B64" s="27" t="s">
        <v>0</v>
      </c>
      <c r="C64" s="7" t="s">
        <v>117</v>
      </c>
      <c r="D64" s="40" t="s">
        <v>235</v>
      </c>
      <c r="E64" s="22"/>
      <c r="F64" s="28"/>
      <c r="G64" s="29"/>
      <c r="H64" s="22"/>
      <c r="I64" s="48"/>
      <c r="J64" s="8"/>
      <c r="K64" s="24"/>
      <c r="L64"/>
      <c r="M64"/>
      <c r="N64"/>
      <c r="O64" s="55"/>
      <c r="P64"/>
      <c r="Q64"/>
      <c r="R64"/>
      <c r="S64"/>
      <c r="T64"/>
      <c r="U64"/>
    </row>
    <row r="65" spans="2:21" s="5" customFormat="1" ht="15" hidden="1" customHeight="1" outlineLevel="1" collapsed="1" x14ac:dyDescent="0.25">
      <c r="B65" s="27"/>
      <c r="C65" s="6" t="s">
        <v>128</v>
      </c>
      <c r="D65" s="40" t="s">
        <v>235</v>
      </c>
      <c r="E65" s="22"/>
      <c r="F65" s="28"/>
      <c r="G65" s="29"/>
      <c r="H65" s="22"/>
      <c r="I65" s="48"/>
      <c r="J65" s="8"/>
      <c r="K65" s="24"/>
      <c r="L65"/>
      <c r="M65"/>
      <c r="N65"/>
      <c r="O65" s="55"/>
      <c r="P65"/>
      <c r="Q65"/>
      <c r="R65"/>
      <c r="S65"/>
      <c r="T65"/>
      <c r="U65"/>
    </row>
    <row r="66" spans="2:21" s="5" customFormat="1" ht="15" hidden="1" customHeight="1" outlineLevel="1" collapsed="1" x14ac:dyDescent="0.25">
      <c r="B66" s="27"/>
      <c r="C66" s="6" t="s">
        <v>132</v>
      </c>
      <c r="D66" s="40" t="s">
        <v>235</v>
      </c>
      <c r="E66" s="22"/>
      <c r="F66" s="28"/>
      <c r="G66" s="29"/>
      <c r="H66" s="22"/>
      <c r="I66" s="48"/>
      <c r="J66" s="8"/>
      <c r="K66" s="24"/>
      <c r="L66"/>
      <c r="M66"/>
      <c r="N66"/>
      <c r="O66" s="55"/>
      <c r="P66"/>
      <c r="Q66"/>
      <c r="R66"/>
      <c r="S66"/>
      <c r="T66"/>
      <c r="U66"/>
    </row>
    <row r="67" spans="2:21" s="5" customFormat="1" ht="15" customHeight="1" collapsed="1" x14ac:dyDescent="0.25">
      <c r="B67" s="27" t="s">
        <v>173</v>
      </c>
      <c r="C67" s="12"/>
      <c r="D67" s="40"/>
      <c r="E67" s="22">
        <v>19</v>
      </c>
      <c r="F67" s="28">
        <v>4</v>
      </c>
      <c r="G67" s="28">
        <v>4</v>
      </c>
      <c r="H67" s="22">
        <v>17</v>
      </c>
      <c r="I67" s="48">
        <f>H67/E67</f>
        <v>0.89473684210526316</v>
      </c>
      <c r="J67" s="8"/>
      <c r="K67" s="24"/>
      <c r="L67" s="54" t="s">
        <v>254</v>
      </c>
      <c r="O67" s="55"/>
      <c r="P67"/>
      <c r="Q67"/>
      <c r="R67"/>
      <c r="S67"/>
      <c r="T67"/>
      <c r="U67"/>
    </row>
    <row r="68" spans="2:21" s="5" customFormat="1" ht="15" hidden="1" customHeight="1" outlineLevel="1" collapsed="1" x14ac:dyDescent="0.25">
      <c r="B68" s="27" t="s">
        <v>209</v>
      </c>
      <c r="C68" s="12"/>
      <c r="D68" s="40"/>
      <c r="E68" s="22"/>
      <c r="F68" s="28"/>
      <c r="G68" s="28"/>
      <c r="H68" s="22"/>
      <c r="I68" s="48"/>
      <c r="J68" s="8"/>
      <c r="K68" s="24"/>
      <c r="L68"/>
      <c r="M68"/>
      <c r="N68"/>
      <c r="O68" s="55"/>
      <c r="P68"/>
      <c r="Q68"/>
      <c r="R68"/>
      <c r="S68"/>
      <c r="T68"/>
      <c r="U68"/>
    </row>
    <row r="69" spans="2:21" s="5" customFormat="1" ht="15" hidden="1" customHeight="1" outlineLevel="1" x14ac:dyDescent="0.25">
      <c r="B69" s="27"/>
      <c r="C69" s="7" t="s">
        <v>116</v>
      </c>
      <c r="D69" s="40" t="s">
        <v>235</v>
      </c>
      <c r="E69" s="22"/>
      <c r="F69" s="28"/>
      <c r="G69" s="28"/>
      <c r="H69" s="22"/>
      <c r="I69" s="48"/>
      <c r="J69" s="8"/>
      <c r="K69" s="24"/>
      <c r="L69"/>
      <c r="M69"/>
      <c r="N69"/>
      <c r="O69" s="55"/>
    </row>
    <row r="70" spans="2:21" s="5" customFormat="1" ht="15" hidden="1" customHeight="1" outlineLevel="1" collapsed="1" x14ac:dyDescent="0.25">
      <c r="B70" s="27"/>
      <c r="C70" s="7" t="s">
        <v>117</v>
      </c>
      <c r="D70" s="40" t="s">
        <v>235</v>
      </c>
      <c r="E70" s="22"/>
      <c r="F70" s="28"/>
      <c r="G70" s="28"/>
      <c r="H70" s="22"/>
      <c r="I70" s="48"/>
      <c r="J70" s="8"/>
      <c r="K70" s="24"/>
      <c r="L70"/>
      <c r="M70"/>
      <c r="N70"/>
      <c r="O70" s="55"/>
    </row>
    <row r="71" spans="2:21" s="5" customFormat="1" ht="15" hidden="1" customHeight="1" outlineLevel="1" x14ac:dyDescent="0.25">
      <c r="B71" s="27"/>
      <c r="C71" s="7" t="s">
        <v>132</v>
      </c>
      <c r="D71" s="40" t="s">
        <v>235</v>
      </c>
      <c r="E71" s="22"/>
      <c r="F71" s="28"/>
      <c r="G71" s="28"/>
      <c r="H71" s="22"/>
      <c r="I71" s="48"/>
      <c r="J71" s="8"/>
      <c r="K71" s="24"/>
      <c r="L71"/>
      <c r="M71"/>
      <c r="N71"/>
      <c r="O71" s="55"/>
    </row>
    <row r="72" spans="2:21" s="5" customFormat="1" ht="15" customHeight="1" collapsed="1" x14ac:dyDescent="0.25">
      <c r="B72" s="27" t="s">
        <v>209</v>
      </c>
      <c r="C72" s="12"/>
      <c r="D72" s="40"/>
      <c r="E72" s="22">
        <v>21</v>
      </c>
      <c r="F72" s="28">
        <v>3</v>
      </c>
      <c r="G72" s="28">
        <v>3</v>
      </c>
      <c r="H72" s="22">
        <v>2</v>
      </c>
      <c r="I72" s="48">
        <f>H72/E72</f>
        <v>9.5238095238095233E-2</v>
      </c>
      <c r="J72" s="8"/>
      <c r="K72" s="24"/>
      <c r="L72" s="54"/>
      <c r="M72" s="84" t="s">
        <v>239</v>
      </c>
      <c r="N72" s="84"/>
      <c r="O72" s="55"/>
    </row>
    <row r="73" spans="2:21" s="5" customFormat="1" ht="15" hidden="1" customHeight="1" outlineLevel="1" collapsed="1" x14ac:dyDescent="0.25">
      <c r="B73" s="27" t="s">
        <v>56</v>
      </c>
      <c r="C73" s="12"/>
      <c r="D73" s="40"/>
      <c r="E73" s="22"/>
      <c r="F73" s="28"/>
      <c r="G73" s="28"/>
      <c r="H73" s="22"/>
      <c r="I73" s="48"/>
      <c r="J73" s="8"/>
      <c r="K73" s="24"/>
      <c r="L73"/>
      <c r="M73"/>
      <c r="N73"/>
      <c r="O73" s="55"/>
    </row>
    <row r="74" spans="2:21" s="5" customFormat="1" ht="15" hidden="1" customHeight="1" outlineLevel="1" collapsed="1" x14ac:dyDescent="0.25">
      <c r="B74" s="27" t="s">
        <v>0</v>
      </c>
      <c r="C74" s="44" t="s">
        <v>216</v>
      </c>
      <c r="D74" s="40" t="s">
        <v>235</v>
      </c>
      <c r="E74" s="22"/>
      <c r="F74" s="28"/>
      <c r="G74" s="28"/>
      <c r="H74" s="22"/>
      <c r="I74" s="48"/>
      <c r="J74" s="8"/>
      <c r="K74" s="24"/>
      <c r="L74"/>
      <c r="M74"/>
      <c r="N74"/>
      <c r="O74" s="55"/>
    </row>
    <row r="75" spans="2:21" s="5" customFormat="1" ht="15" hidden="1" customHeight="1" outlineLevel="1" collapsed="1" x14ac:dyDescent="0.25">
      <c r="B75" s="27"/>
      <c r="C75" s="44" t="s">
        <v>136</v>
      </c>
      <c r="D75" s="40"/>
      <c r="E75" s="22"/>
      <c r="F75" s="28"/>
      <c r="G75" s="28"/>
      <c r="H75" s="22"/>
      <c r="I75" s="48"/>
      <c r="J75" s="8"/>
      <c r="K75" s="24"/>
      <c r="L75"/>
      <c r="M75"/>
      <c r="N75"/>
      <c r="O75" s="55"/>
      <c r="P75"/>
      <c r="Q75"/>
      <c r="R75"/>
      <c r="S75"/>
      <c r="T75"/>
      <c r="U75"/>
    </row>
    <row r="76" spans="2:21" ht="15" hidden="1" customHeight="1" outlineLevel="1" collapsed="1" x14ac:dyDescent="0.25">
      <c r="B76" s="27"/>
      <c r="C76" s="6" t="s">
        <v>116</v>
      </c>
      <c r="D76" s="40" t="s">
        <v>235</v>
      </c>
      <c r="E76" s="22"/>
      <c r="F76" s="28"/>
      <c r="G76" s="28"/>
      <c r="H76" s="22"/>
      <c r="I76" s="48"/>
      <c r="J76" s="8"/>
      <c r="K76" s="24"/>
      <c r="O76" s="55"/>
    </row>
    <row r="77" spans="2:21" s="5" customFormat="1" ht="15" hidden="1" customHeight="1" outlineLevel="1" x14ac:dyDescent="0.25">
      <c r="B77" s="27"/>
      <c r="C77" s="44" t="s">
        <v>127</v>
      </c>
      <c r="D77" s="40"/>
      <c r="E77" s="22"/>
      <c r="F77" s="28"/>
      <c r="G77" s="28"/>
      <c r="H77" s="22"/>
      <c r="I77" s="48"/>
      <c r="J77" s="8"/>
      <c r="K77" s="24"/>
      <c r="L77"/>
      <c r="M77"/>
      <c r="N77"/>
      <c r="O77" s="55"/>
      <c r="P77"/>
      <c r="Q77"/>
      <c r="R77"/>
      <c r="S77"/>
      <c r="T77"/>
      <c r="U77"/>
    </row>
    <row r="78" spans="2:21" s="5" customFormat="1" ht="15" hidden="1" customHeight="1" outlineLevel="1" x14ac:dyDescent="0.25">
      <c r="B78" s="27"/>
      <c r="C78" s="43" t="s">
        <v>223</v>
      </c>
      <c r="D78" s="40"/>
      <c r="E78" s="22"/>
      <c r="F78" s="28"/>
      <c r="G78" s="28"/>
      <c r="H78" s="22"/>
      <c r="I78" s="48"/>
      <c r="J78" s="8"/>
      <c r="K78" s="24"/>
      <c r="L78"/>
      <c r="M78"/>
      <c r="N78"/>
      <c r="O78" s="55"/>
      <c r="P78"/>
      <c r="Q78"/>
      <c r="R78"/>
      <c r="S78"/>
      <c r="T78"/>
      <c r="U78"/>
    </row>
    <row r="79" spans="2:21" s="5" customFormat="1" ht="15" hidden="1" customHeight="1" outlineLevel="1" x14ac:dyDescent="0.25">
      <c r="B79" s="27"/>
      <c r="C79" s="43" t="s">
        <v>220</v>
      </c>
      <c r="D79" s="40"/>
      <c r="E79" s="22"/>
      <c r="F79" s="28"/>
      <c r="G79" s="28"/>
      <c r="H79" s="22"/>
      <c r="I79" s="48"/>
      <c r="J79" s="8"/>
      <c r="K79" s="24"/>
      <c r="O79" s="55"/>
    </row>
    <row r="80" spans="2:21" ht="15" hidden="1" customHeight="1" outlineLevel="1" collapsed="1" x14ac:dyDescent="0.25">
      <c r="B80" s="27"/>
      <c r="C80" s="44" t="s">
        <v>143</v>
      </c>
      <c r="E80" s="22"/>
      <c r="F80" s="28"/>
      <c r="G80" s="28"/>
      <c r="H80" s="22"/>
      <c r="I80" s="48"/>
      <c r="J80" s="8"/>
      <c r="K80" s="24"/>
      <c r="O80" s="55"/>
    </row>
    <row r="81" spans="2:21" ht="15" hidden="1" customHeight="1" outlineLevel="1" collapsed="1" x14ac:dyDescent="0.25">
      <c r="B81" s="27"/>
      <c r="C81" s="43" t="s">
        <v>128</v>
      </c>
      <c r="E81" s="22"/>
      <c r="F81" s="28"/>
      <c r="G81" s="28"/>
      <c r="H81" s="22"/>
      <c r="I81" s="48"/>
      <c r="J81" s="8"/>
      <c r="K81" s="24"/>
      <c r="O81" s="55"/>
    </row>
    <row r="82" spans="2:21" ht="15" hidden="1" customHeight="1" outlineLevel="1" collapsed="1" x14ac:dyDescent="0.25">
      <c r="B82" s="27"/>
      <c r="C82" s="44" t="s">
        <v>132</v>
      </c>
      <c r="E82" s="22"/>
      <c r="F82" s="28"/>
      <c r="G82" s="28"/>
      <c r="H82" s="22"/>
      <c r="I82" s="48"/>
      <c r="J82" s="8"/>
      <c r="K82" s="24"/>
      <c r="O82" s="55"/>
    </row>
    <row r="83" spans="2:21" ht="15" hidden="1" customHeight="1" outlineLevel="1" collapsed="1" x14ac:dyDescent="0.25">
      <c r="B83" s="27"/>
      <c r="C83" s="44" t="s">
        <v>129</v>
      </c>
      <c r="E83" s="22"/>
      <c r="F83" s="28"/>
      <c r="G83" s="28"/>
      <c r="H83" s="22"/>
      <c r="I83" s="48"/>
      <c r="J83" s="8"/>
      <c r="K83" s="24"/>
      <c r="O83" s="55"/>
    </row>
    <row r="84" spans="2:21" ht="15" hidden="1" customHeight="1" outlineLevel="1" collapsed="1" x14ac:dyDescent="0.25">
      <c r="B84" s="27"/>
      <c r="C84" s="43" t="s">
        <v>218</v>
      </c>
      <c r="E84" s="22"/>
      <c r="F84" s="28"/>
      <c r="G84" s="28"/>
      <c r="H84" s="22"/>
      <c r="I84" s="48"/>
      <c r="J84" s="8"/>
      <c r="K84" s="24"/>
      <c r="O84" s="55"/>
    </row>
    <row r="85" spans="2:21" s="5" customFormat="1" ht="15" hidden="1" customHeight="1" outlineLevel="1" collapsed="1" x14ac:dyDescent="0.25">
      <c r="B85" s="27"/>
      <c r="C85" s="43" t="s">
        <v>134</v>
      </c>
      <c r="D85" s="40"/>
      <c r="E85" s="22"/>
      <c r="F85" s="28"/>
      <c r="G85" s="28"/>
      <c r="H85" s="22"/>
      <c r="I85" s="48"/>
      <c r="J85" s="8"/>
      <c r="K85" s="24"/>
      <c r="L85"/>
      <c r="M85"/>
      <c r="N85"/>
      <c r="O85" s="55"/>
      <c r="P85"/>
      <c r="Q85"/>
      <c r="R85"/>
      <c r="S85"/>
      <c r="T85"/>
      <c r="U85"/>
    </row>
    <row r="86" spans="2:21" s="5" customFormat="1" ht="15" customHeight="1" collapsed="1" x14ac:dyDescent="0.25">
      <c r="B86" s="27" t="s">
        <v>56</v>
      </c>
      <c r="C86" s="12"/>
      <c r="D86" s="40"/>
      <c r="E86" s="22">
        <v>24</v>
      </c>
      <c r="F86" s="28">
        <v>11</v>
      </c>
      <c r="G86" s="28">
        <v>2</v>
      </c>
      <c r="H86" s="22">
        <v>21</v>
      </c>
      <c r="I86" s="48">
        <f>H86/E86</f>
        <v>0.875</v>
      </c>
      <c r="J86" s="8"/>
      <c r="K86" s="24"/>
      <c r="L86" s="54"/>
      <c r="O86" s="83"/>
      <c r="P86"/>
      <c r="Q86"/>
      <c r="R86"/>
      <c r="S86"/>
      <c r="T86"/>
      <c r="U86"/>
    </row>
    <row r="87" spans="2:21" s="5" customFormat="1" ht="15" hidden="1" customHeight="1" outlineLevel="1" collapsed="1" x14ac:dyDescent="0.25">
      <c r="B87" s="27" t="s">
        <v>119</v>
      </c>
      <c r="C87" s="6"/>
      <c r="D87" s="40"/>
      <c r="E87" s="22"/>
      <c r="F87" s="28"/>
      <c r="G87" s="28"/>
      <c r="H87" s="22"/>
      <c r="I87" s="48"/>
      <c r="J87" s="8"/>
      <c r="K87" s="24"/>
      <c r="L87"/>
      <c r="M87"/>
      <c r="N87"/>
      <c r="O87" s="55"/>
      <c r="P87"/>
      <c r="Q87"/>
      <c r="R87"/>
      <c r="S87"/>
      <c r="T87"/>
      <c r="U87"/>
    </row>
    <row r="88" spans="2:21" s="5" customFormat="1" ht="15" hidden="1" customHeight="1" outlineLevel="1" collapsed="1" x14ac:dyDescent="0.25">
      <c r="B88" s="27"/>
      <c r="C88" s="6" t="s">
        <v>216</v>
      </c>
      <c r="D88" s="40" t="s">
        <v>235</v>
      </c>
      <c r="E88" s="22"/>
      <c r="F88" s="28"/>
      <c r="G88" s="28"/>
      <c r="H88" s="22"/>
      <c r="I88" s="48"/>
      <c r="J88" s="8"/>
      <c r="K88" s="24"/>
      <c r="L88"/>
      <c r="M88"/>
      <c r="N88"/>
      <c r="O88" s="55"/>
      <c r="P88"/>
      <c r="Q88"/>
      <c r="R88"/>
      <c r="S88"/>
      <c r="T88"/>
      <c r="U88"/>
    </row>
    <row r="89" spans="2:21" s="5" customFormat="1" ht="15" hidden="1" customHeight="1" outlineLevel="1" collapsed="1" x14ac:dyDescent="0.25">
      <c r="B89" s="13"/>
      <c r="C89" s="43" t="s">
        <v>127</v>
      </c>
      <c r="D89" s="40"/>
      <c r="E89" s="22"/>
      <c r="F89" s="13"/>
      <c r="G89" s="13"/>
      <c r="H89" s="22"/>
      <c r="I89" s="48"/>
      <c r="J89" s="8"/>
      <c r="K89" s="24"/>
      <c r="L89"/>
      <c r="M89"/>
      <c r="N89"/>
      <c r="O89" s="55"/>
      <c r="P89"/>
      <c r="Q89"/>
      <c r="R89"/>
      <c r="S89"/>
      <c r="T89"/>
      <c r="U89"/>
    </row>
    <row r="90" spans="2:21" s="5" customFormat="1" ht="15" hidden="1" customHeight="1" outlineLevel="1" collapsed="1" x14ac:dyDescent="0.25">
      <c r="B90" s="13"/>
      <c r="C90" s="6" t="s">
        <v>116</v>
      </c>
      <c r="D90" s="40" t="s">
        <v>235</v>
      </c>
      <c r="E90" s="22"/>
      <c r="F90" s="13"/>
      <c r="G90" s="13"/>
      <c r="H90" s="22"/>
      <c r="I90" s="48"/>
      <c r="J90" s="8"/>
      <c r="K90" s="24"/>
      <c r="L90"/>
      <c r="M90"/>
      <c r="N90"/>
      <c r="O90" s="55"/>
      <c r="P90"/>
      <c r="Q90"/>
      <c r="R90"/>
      <c r="S90"/>
      <c r="T90"/>
      <c r="U90"/>
    </row>
    <row r="91" spans="2:21" s="5" customFormat="1" ht="15" hidden="1" customHeight="1" outlineLevel="1" collapsed="1" x14ac:dyDescent="0.25">
      <c r="B91" s="13"/>
      <c r="C91" s="6" t="s">
        <v>218</v>
      </c>
      <c r="D91" s="40" t="s">
        <v>235</v>
      </c>
      <c r="E91" s="22"/>
      <c r="F91" s="13"/>
      <c r="G91" s="13"/>
      <c r="H91" s="22"/>
      <c r="I91" s="48"/>
      <c r="J91" s="8"/>
      <c r="K91" s="24"/>
      <c r="L91"/>
      <c r="M91"/>
      <c r="N91"/>
      <c r="O91" s="55"/>
      <c r="P91"/>
      <c r="Q91"/>
      <c r="R91"/>
      <c r="S91"/>
      <c r="T91"/>
      <c r="U91"/>
    </row>
    <row r="92" spans="2:21" ht="15" customHeight="1" collapsed="1" x14ac:dyDescent="0.25">
      <c r="B92" s="27" t="s">
        <v>158</v>
      </c>
      <c r="C92" s="6"/>
      <c r="E92" s="22">
        <v>27</v>
      </c>
      <c r="F92" s="28">
        <v>3</v>
      </c>
      <c r="G92" s="28">
        <v>3</v>
      </c>
      <c r="H92" s="22">
        <v>20</v>
      </c>
      <c r="I92" s="48">
        <f>H92/E92</f>
        <v>0.7407407407407407</v>
      </c>
      <c r="J92" s="8"/>
      <c r="K92" s="24"/>
      <c r="L92" s="54" t="s">
        <v>252</v>
      </c>
      <c r="M92" s="5"/>
      <c r="N92" s="5"/>
      <c r="O92" s="55"/>
    </row>
    <row r="93" spans="2:21" ht="15" hidden="1" customHeight="1" outlineLevel="1" collapsed="1" x14ac:dyDescent="0.25">
      <c r="B93" s="27" t="s">
        <v>25</v>
      </c>
      <c r="C93" s="12"/>
      <c r="E93" s="22"/>
      <c r="F93" s="28"/>
      <c r="G93" s="28"/>
      <c r="H93" s="22"/>
      <c r="I93" s="48"/>
      <c r="J93" s="8"/>
      <c r="K93" s="24"/>
      <c r="O93" s="55"/>
    </row>
    <row r="94" spans="2:21" s="5" customFormat="1" ht="15" hidden="1" customHeight="1" outlineLevel="1" x14ac:dyDescent="0.25">
      <c r="B94" s="27" t="s">
        <v>0</v>
      </c>
      <c r="C94" s="7" t="s">
        <v>216</v>
      </c>
      <c r="D94" s="40" t="s">
        <v>235</v>
      </c>
      <c r="E94" s="22"/>
      <c r="F94" s="28"/>
      <c r="G94" s="29"/>
      <c r="H94" s="22"/>
      <c r="I94" s="48"/>
      <c r="J94" s="8"/>
      <c r="K94" s="24"/>
      <c r="O94" s="55"/>
    </row>
    <row r="95" spans="2:21" s="5" customFormat="1" ht="15" hidden="1" customHeight="1" outlineLevel="1" collapsed="1" x14ac:dyDescent="0.25">
      <c r="B95" s="27"/>
      <c r="C95" s="7" t="s">
        <v>116</v>
      </c>
      <c r="D95" s="40" t="s">
        <v>235</v>
      </c>
      <c r="E95" s="22"/>
      <c r="F95" s="28"/>
      <c r="G95" s="29"/>
      <c r="H95" s="22"/>
      <c r="I95" s="48"/>
      <c r="J95" s="8"/>
      <c r="K95" s="24"/>
      <c r="L95"/>
      <c r="M95"/>
      <c r="N95"/>
      <c r="O95" s="55"/>
      <c r="P95"/>
      <c r="Q95"/>
      <c r="R95"/>
      <c r="S95"/>
      <c r="T95"/>
      <c r="U95"/>
    </row>
    <row r="96" spans="2:21" ht="15" hidden="1" customHeight="1" outlineLevel="1" collapsed="1" x14ac:dyDescent="0.25">
      <c r="B96" s="27"/>
      <c r="C96" s="6" t="s">
        <v>117</v>
      </c>
      <c r="D96" s="40" t="s">
        <v>235</v>
      </c>
      <c r="E96" s="22"/>
      <c r="F96" s="28"/>
      <c r="G96" s="29"/>
      <c r="H96" s="22"/>
      <c r="I96" s="48"/>
      <c r="J96" s="8"/>
      <c r="K96" s="24"/>
      <c r="O96" s="55"/>
    </row>
    <row r="97" spans="2:21" s="5" customFormat="1" ht="15" customHeight="1" collapsed="1" x14ac:dyDescent="0.25">
      <c r="B97" s="27" t="s">
        <v>180</v>
      </c>
      <c r="C97" s="12"/>
      <c r="D97" s="40"/>
      <c r="E97" s="22">
        <v>27</v>
      </c>
      <c r="F97" s="28">
        <v>3</v>
      </c>
      <c r="G97" s="28">
        <v>3</v>
      </c>
      <c r="H97" s="22">
        <v>20</v>
      </c>
      <c r="I97" s="48">
        <f>H97/E97</f>
        <v>0.7407407407407407</v>
      </c>
      <c r="J97" s="8"/>
      <c r="K97" s="24"/>
      <c r="L97" s="54"/>
      <c r="O97" s="55"/>
    </row>
    <row r="98" spans="2:21" ht="15" hidden="1" customHeight="1" outlineLevel="1" collapsed="1" x14ac:dyDescent="0.25">
      <c r="B98" s="27" t="s">
        <v>118</v>
      </c>
      <c r="C98" s="6"/>
      <c r="E98" s="22"/>
      <c r="F98" s="28"/>
      <c r="G98" s="28"/>
      <c r="H98" s="22"/>
      <c r="I98" s="48"/>
      <c r="J98" s="8"/>
      <c r="K98" s="24"/>
      <c r="L98" s="54"/>
      <c r="O98" s="55"/>
    </row>
    <row r="99" spans="2:21" s="5" customFormat="1" ht="15" hidden="1" customHeight="1" outlineLevel="1" x14ac:dyDescent="0.25">
      <c r="B99" s="27"/>
      <c r="C99" s="43" t="s">
        <v>216</v>
      </c>
      <c r="D99" s="40"/>
      <c r="E99" s="22"/>
      <c r="F99" s="28"/>
      <c r="G99" s="28"/>
      <c r="H99" s="22"/>
      <c r="I99" s="48"/>
      <c r="J99" s="8"/>
      <c r="K99" s="24"/>
      <c r="L99" s="54"/>
      <c r="M99"/>
      <c r="N99"/>
      <c r="O99" s="55"/>
      <c r="P99"/>
      <c r="Q99"/>
      <c r="R99"/>
      <c r="S99"/>
      <c r="T99"/>
      <c r="U99"/>
    </row>
    <row r="100" spans="2:21" s="5" customFormat="1" ht="15" hidden="1" customHeight="1" outlineLevel="1" collapsed="1" x14ac:dyDescent="0.25">
      <c r="B100" s="27"/>
      <c r="C100" s="43" t="s">
        <v>133</v>
      </c>
      <c r="D100" s="40" t="s">
        <v>235</v>
      </c>
      <c r="E100" s="22"/>
      <c r="F100" s="28"/>
      <c r="G100" s="28"/>
      <c r="H100" s="22"/>
      <c r="I100" s="48"/>
      <c r="J100" s="8"/>
      <c r="K100" s="24"/>
      <c r="L100" s="54"/>
      <c r="M100"/>
      <c r="N100"/>
      <c r="O100" s="55"/>
      <c r="P100"/>
      <c r="Q100"/>
      <c r="R100"/>
      <c r="S100"/>
      <c r="T100"/>
      <c r="U100"/>
    </row>
    <row r="101" spans="2:21" ht="15" hidden="1" customHeight="1" outlineLevel="1" collapsed="1" x14ac:dyDescent="0.25">
      <c r="B101" s="27"/>
      <c r="C101" s="43" t="s">
        <v>217</v>
      </c>
      <c r="D101" s="40" t="s">
        <v>235</v>
      </c>
      <c r="E101" s="22"/>
      <c r="F101" s="28"/>
      <c r="G101" s="28"/>
      <c r="H101" s="22"/>
      <c r="I101" s="48"/>
      <c r="J101" s="8"/>
      <c r="K101" s="24"/>
      <c r="L101" s="54"/>
      <c r="O101" s="55"/>
    </row>
    <row r="102" spans="2:21" s="5" customFormat="1" ht="15" hidden="1" customHeight="1" outlineLevel="1" x14ac:dyDescent="0.25">
      <c r="B102" s="27"/>
      <c r="C102" s="6" t="s">
        <v>116</v>
      </c>
      <c r="D102" s="40" t="s">
        <v>235</v>
      </c>
      <c r="E102" s="22"/>
      <c r="F102" s="28"/>
      <c r="G102" s="28"/>
      <c r="H102" s="22"/>
      <c r="I102" s="48"/>
      <c r="J102" s="8"/>
      <c r="K102" s="24"/>
      <c r="L102" s="54"/>
      <c r="M102"/>
      <c r="N102"/>
      <c r="O102" s="55"/>
      <c r="P102"/>
      <c r="Q102"/>
      <c r="R102"/>
      <c r="S102"/>
      <c r="T102"/>
      <c r="U102"/>
    </row>
    <row r="103" spans="2:21" s="5" customFormat="1" ht="15" hidden="1" customHeight="1" outlineLevel="1" x14ac:dyDescent="0.25">
      <c r="C103" s="43" t="s">
        <v>127</v>
      </c>
      <c r="D103" s="40"/>
      <c r="E103" s="22"/>
      <c r="F103" s="28"/>
      <c r="G103" s="28"/>
      <c r="H103" s="22"/>
      <c r="I103" s="48"/>
      <c r="J103" s="8"/>
      <c r="K103" s="24"/>
      <c r="L103" s="54"/>
      <c r="M103"/>
      <c r="N103"/>
      <c r="O103" s="55"/>
      <c r="P103"/>
      <c r="Q103"/>
      <c r="R103"/>
      <c r="S103"/>
      <c r="T103"/>
      <c r="U103"/>
    </row>
    <row r="104" spans="2:21" s="5" customFormat="1" ht="15" hidden="1" customHeight="1" outlineLevel="1" collapsed="1" x14ac:dyDescent="0.25">
      <c r="C104" s="43" t="s">
        <v>143</v>
      </c>
      <c r="D104" s="40"/>
      <c r="E104" s="22"/>
      <c r="F104" s="28"/>
      <c r="G104" s="28"/>
      <c r="H104" s="22"/>
      <c r="I104" s="48"/>
      <c r="J104" s="8"/>
      <c r="K104" s="24"/>
      <c r="L104" s="54"/>
      <c r="M104"/>
      <c r="N104"/>
      <c r="O104" s="55"/>
      <c r="P104"/>
      <c r="Q104"/>
      <c r="R104"/>
      <c r="S104"/>
      <c r="T104"/>
      <c r="U104"/>
    </row>
    <row r="105" spans="2:21" s="5" customFormat="1" ht="15" hidden="1" customHeight="1" outlineLevel="1" x14ac:dyDescent="0.25">
      <c r="B105" s="27"/>
      <c r="C105" s="43" t="s">
        <v>128</v>
      </c>
      <c r="D105" s="40" t="s">
        <v>235</v>
      </c>
      <c r="E105" s="22"/>
      <c r="F105" s="28"/>
      <c r="G105" s="28"/>
      <c r="H105" s="22"/>
      <c r="I105" s="48"/>
      <c r="J105" s="8"/>
      <c r="K105" s="24"/>
      <c r="L105" s="54"/>
      <c r="O105" s="55"/>
    </row>
    <row r="106" spans="2:21" s="5" customFormat="1" ht="15" hidden="1" customHeight="1" outlineLevel="1" collapsed="1" x14ac:dyDescent="0.25">
      <c r="B106" s="27"/>
      <c r="C106" s="43" t="s">
        <v>132</v>
      </c>
      <c r="D106" s="40" t="s">
        <v>235</v>
      </c>
      <c r="E106" s="22"/>
      <c r="F106" s="28"/>
      <c r="G106" s="28"/>
      <c r="H106" s="22"/>
      <c r="I106" s="48"/>
      <c r="J106" s="8"/>
      <c r="K106" s="24"/>
      <c r="L106" s="54"/>
      <c r="M106"/>
      <c r="N106"/>
      <c r="O106" s="55"/>
      <c r="P106"/>
      <c r="Q106"/>
      <c r="R106"/>
      <c r="S106"/>
      <c r="T106"/>
      <c r="U106"/>
    </row>
    <row r="107" spans="2:21" s="5" customFormat="1" ht="15" hidden="1" customHeight="1" outlineLevel="1" x14ac:dyDescent="0.25">
      <c r="B107" s="27"/>
      <c r="C107" s="6" t="s">
        <v>218</v>
      </c>
      <c r="D107" s="40" t="s">
        <v>235</v>
      </c>
      <c r="E107" s="22"/>
      <c r="F107" s="28"/>
      <c r="G107" s="28"/>
      <c r="H107" s="22"/>
      <c r="I107" s="48"/>
      <c r="J107" s="8"/>
      <c r="K107" s="24"/>
      <c r="L107" s="54"/>
      <c r="M107"/>
      <c r="N107"/>
      <c r="O107" s="55"/>
      <c r="P107"/>
      <c r="Q107"/>
      <c r="R107"/>
      <c r="S107"/>
      <c r="T107"/>
      <c r="U107"/>
    </row>
    <row r="108" spans="2:21" s="5" customFormat="1" ht="15" hidden="1" customHeight="1" outlineLevel="1" collapsed="1" x14ac:dyDescent="0.25">
      <c r="B108" s="27"/>
      <c r="C108" s="43" t="s">
        <v>134</v>
      </c>
      <c r="E108" s="22"/>
      <c r="F108" s="28"/>
      <c r="G108" s="28"/>
      <c r="H108" s="22"/>
      <c r="I108" s="48"/>
      <c r="J108" s="8"/>
      <c r="K108" s="24"/>
      <c r="L108" s="54"/>
      <c r="M108"/>
      <c r="N108"/>
      <c r="O108" s="55"/>
      <c r="P108"/>
      <c r="Q108"/>
      <c r="R108"/>
      <c r="S108"/>
      <c r="T108"/>
      <c r="U108"/>
    </row>
    <row r="109" spans="2:21" ht="15" customHeight="1" collapsed="1" x14ac:dyDescent="0.25">
      <c r="B109" s="27" t="s">
        <v>118</v>
      </c>
      <c r="C109" s="6"/>
      <c r="E109" s="22">
        <v>27</v>
      </c>
      <c r="F109" s="28">
        <v>9</v>
      </c>
      <c r="G109" s="28">
        <v>6</v>
      </c>
      <c r="H109" s="22">
        <v>7</v>
      </c>
      <c r="I109" s="48">
        <f>H109/E109</f>
        <v>0.25925925925925924</v>
      </c>
      <c r="J109" s="8"/>
      <c r="K109" s="24"/>
      <c r="L109" s="54" t="s">
        <v>237</v>
      </c>
      <c r="M109" s="5"/>
      <c r="N109" s="5"/>
      <c r="O109" s="55"/>
    </row>
    <row r="110" spans="2:21" ht="15" hidden="1" customHeight="1" outlineLevel="1" collapsed="1" x14ac:dyDescent="0.25">
      <c r="B110" s="27" t="s">
        <v>202</v>
      </c>
      <c r="C110" s="17"/>
      <c r="E110" s="22"/>
      <c r="F110" s="28"/>
      <c r="G110" s="28"/>
      <c r="H110" s="22"/>
      <c r="I110" s="48"/>
      <c r="J110" s="8"/>
      <c r="K110" s="24"/>
      <c r="L110" s="54"/>
      <c r="O110" s="55"/>
    </row>
    <row r="111" spans="2:21" s="5" customFormat="1" ht="15" hidden="1" customHeight="1" outlineLevel="1" collapsed="1" x14ac:dyDescent="0.25">
      <c r="B111" s="27"/>
      <c r="C111" s="44" t="s">
        <v>216</v>
      </c>
      <c r="D111" s="40" t="s">
        <v>235</v>
      </c>
      <c r="E111" s="22"/>
      <c r="F111" s="28"/>
      <c r="G111" s="28"/>
      <c r="H111" s="22"/>
      <c r="I111" s="48"/>
      <c r="J111" s="8"/>
      <c r="K111" s="24"/>
      <c r="L111" s="54"/>
      <c r="M111"/>
      <c r="N111"/>
      <c r="O111" s="55"/>
    </row>
    <row r="112" spans="2:21" s="5" customFormat="1" ht="15" hidden="1" customHeight="1" outlineLevel="1" x14ac:dyDescent="0.25">
      <c r="B112" s="27"/>
      <c r="C112" s="43" t="s">
        <v>133</v>
      </c>
      <c r="D112" s="40"/>
      <c r="E112" s="22"/>
      <c r="F112" s="28"/>
      <c r="G112" s="28"/>
      <c r="H112" s="22"/>
      <c r="I112" s="48"/>
      <c r="J112" s="8"/>
      <c r="K112" s="24"/>
      <c r="L112" s="54"/>
      <c r="O112" s="55"/>
    </row>
    <row r="113" spans="2:21" ht="15" hidden="1" customHeight="1" outlineLevel="1" collapsed="1" x14ac:dyDescent="0.25">
      <c r="B113" s="27"/>
      <c r="C113" s="43" t="s">
        <v>217</v>
      </c>
      <c r="E113" s="22"/>
      <c r="F113" s="28"/>
      <c r="G113" s="28"/>
      <c r="H113" s="22"/>
      <c r="I113" s="48"/>
      <c r="J113" s="8"/>
      <c r="K113" s="24"/>
      <c r="L113" s="54"/>
      <c r="O113" s="55"/>
    </row>
    <row r="114" spans="2:21" s="5" customFormat="1" ht="15" hidden="1" customHeight="1" outlineLevel="1" x14ac:dyDescent="0.25">
      <c r="B114" s="27"/>
      <c r="C114" s="43" t="s">
        <v>127</v>
      </c>
      <c r="D114" s="40"/>
      <c r="E114" s="22"/>
      <c r="F114" s="28"/>
      <c r="G114" s="28"/>
      <c r="H114" s="22"/>
      <c r="I114" s="48"/>
      <c r="J114" s="8"/>
      <c r="K114" s="24"/>
      <c r="L114" s="54"/>
      <c r="M114"/>
      <c r="N114"/>
      <c r="O114" s="55"/>
      <c r="P114"/>
      <c r="Q114"/>
      <c r="R114"/>
      <c r="S114"/>
      <c r="T114"/>
      <c r="U114"/>
    </row>
    <row r="115" spans="2:21" s="5" customFormat="1" ht="15" hidden="1" customHeight="1" outlineLevel="1" x14ac:dyDescent="0.25">
      <c r="B115" s="27"/>
      <c r="C115" s="7" t="s">
        <v>117</v>
      </c>
      <c r="D115" s="40" t="s">
        <v>235</v>
      </c>
      <c r="E115" s="22"/>
      <c r="F115" s="28"/>
      <c r="G115" s="28"/>
      <c r="H115" s="22"/>
      <c r="I115" s="48"/>
      <c r="J115" s="8"/>
      <c r="K115" s="24"/>
      <c r="L115" s="54"/>
      <c r="M115"/>
      <c r="N115"/>
      <c r="O115" s="55"/>
      <c r="P115"/>
      <c r="Q115"/>
      <c r="R115"/>
      <c r="S115"/>
      <c r="T115"/>
      <c r="U115"/>
    </row>
    <row r="116" spans="2:21" s="5" customFormat="1" ht="15" hidden="1" customHeight="1" outlineLevel="1" x14ac:dyDescent="0.25">
      <c r="B116" s="27"/>
      <c r="C116" s="44" t="s">
        <v>128</v>
      </c>
      <c r="D116" s="40"/>
      <c r="E116" s="22"/>
      <c r="F116" s="28"/>
      <c r="G116" s="28"/>
      <c r="H116" s="22"/>
      <c r="I116" s="48"/>
      <c r="J116" s="8"/>
      <c r="K116" s="24"/>
      <c r="L116" s="54"/>
      <c r="M116"/>
      <c r="N116"/>
      <c r="O116" s="55"/>
      <c r="P116"/>
      <c r="Q116"/>
      <c r="R116"/>
      <c r="S116"/>
      <c r="T116"/>
      <c r="U116"/>
    </row>
    <row r="117" spans="2:21" s="5" customFormat="1" ht="15" hidden="1" customHeight="1" outlineLevel="1" x14ac:dyDescent="0.25">
      <c r="B117" s="27"/>
      <c r="C117" s="44" t="s">
        <v>134</v>
      </c>
      <c r="D117" s="40"/>
      <c r="E117" s="22"/>
      <c r="F117" s="28"/>
      <c r="G117" s="28"/>
      <c r="H117" s="22"/>
      <c r="I117" s="48"/>
      <c r="J117" s="8"/>
      <c r="K117" s="24"/>
      <c r="L117" s="54"/>
      <c r="M117"/>
      <c r="N117"/>
      <c r="O117" s="55"/>
      <c r="P117"/>
      <c r="Q117"/>
      <c r="R117"/>
      <c r="S117"/>
      <c r="T117"/>
      <c r="U117"/>
    </row>
    <row r="118" spans="2:21" ht="15" customHeight="1" collapsed="1" x14ac:dyDescent="0.25">
      <c r="B118" s="27" t="s">
        <v>202</v>
      </c>
      <c r="C118" s="17"/>
      <c r="E118" s="22">
        <v>29</v>
      </c>
      <c r="F118" s="28">
        <v>6</v>
      </c>
      <c r="G118" s="28">
        <v>2</v>
      </c>
      <c r="H118" s="22">
        <v>16</v>
      </c>
      <c r="I118" s="48">
        <f>H118/E118</f>
        <v>0.55172413793103448</v>
      </c>
      <c r="J118" s="8"/>
      <c r="K118" s="24"/>
      <c r="L118" s="54"/>
      <c r="M118" s="5"/>
      <c r="N118" s="5"/>
      <c r="O118" s="55"/>
    </row>
    <row r="119" spans="2:21" s="5" customFormat="1" ht="15" hidden="1" customHeight="1" outlineLevel="1" x14ac:dyDescent="0.25">
      <c r="B119" s="27" t="s">
        <v>65</v>
      </c>
      <c r="C119" s="12"/>
      <c r="D119" s="40"/>
      <c r="E119" s="22"/>
      <c r="F119" s="28"/>
      <c r="G119" s="28"/>
      <c r="H119" s="22"/>
      <c r="I119" s="48"/>
      <c r="J119" s="8"/>
      <c r="K119" s="24"/>
      <c r="L119" s="54"/>
      <c r="M119"/>
      <c r="N119"/>
      <c r="O119" s="55"/>
      <c r="P119"/>
      <c r="Q119"/>
      <c r="R119"/>
      <c r="S119"/>
      <c r="T119"/>
      <c r="U119"/>
    </row>
    <row r="120" spans="2:21" s="5" customFormat="1" ht="15" hidden="1" customHeight="1" outlineLevel="1" x14ac:dyDescent="0.25">
      <c r="B120" s="27" t="s">
        <v>0</v>
      </c>
      <c r="C120" s="7" t="s">
        <v>216</v>
      </c>
      <c r="D120" s="40" t="s">
        <v>235</v>
      </c>
      <c r="E120" s="22"/>
      <c r="F120" s="28"/>
      <c r="G120" s="28"/>
      <c r="H120" s="22"/>
      <c r="I120" s="48"/>
      <c r="J120" s="8"/>
      <c r="K120" s="24"/>
      <c r="L120" s="54"/>
      <c r="M120"/>
      <c r="N120"/>
      <c r="O120" s="55"/>
      <c r="P120"/>
      <c r="Q120"/>
      <c r="R120"/>
      <c r="S120"/>
      <c r="T120"/>
      <c r="U120"/>
    </row>
    <row r="121" spans="2:21" ht="15" hidden="1" customHeight="1" outlineLevel="1" collapsed="1" x14ac:dyDescent="0.25">
      <c r="B121" s="27" t="s">
        <v>0</v>
      </c>
      <c r="C121" s="44" t="s">
        <v>133</v>
      </c>
      <c r="E121" s="22"/>
      <c r="F121" s="28"/>
      <c r="G121" s="28"/>
      <c r="H121" s="22"/>
      <c r="I121" s="48"/>
      <c r="J121" s="8"/>
      <c r="K121" s="24"/>
      <c r="L121" s="54"/>
      <c r="O121" s="55"/>
    </row>
    <row r="122" spans="2:21" ht="15" hidden="1" customHeight="1" outlineLevel="1" collapsed="1" x14ac:dyDescent="0.25">
      <c r="B122" s="27"/>
      <c r="C122" s="44" t="s">
        <v>217</v>
      </c>
      <c r="E122" s="22"/>
      <c r="F122" s="28"/>
      <c r="G122" s="28"/>
      <c r="H122" s="22"/>
      <c r="I122" s="48"/>
      <c r="J122" s="8"/>
      <c r="K122" s="24"/>
      <c r="L122" s="54"/>
      <c r="O122" s="55"/>
    </row>
    <row r="123" spans="2:21" ht="15" hidden="1" customHeight="1" outlineLevel="1" collapsed="1" x14ac:dyDescent="0.25">
      <c r="B123" s="27"/>
      <c r="C123" s="44" t="s">
        <v>116</v>
      </c>
      <c r="D123" s="40" t="s">
        <v>235</v>
      </c>
      <c r="E123" s="22"/>
      <c r="F123" s="28"/>
      <c r="G123" s="28"/>
      <c r="H123" s="22"/>
      <c r="I123" s="48"/>
      <c r="J123" s="8"/>
      <c r="K123" s="24"/>
      <c r="L123" s="54"/>
      <c r="O123" s="55"/>
    </row>
    <row r="124" spans="2:21" ht="15" hidden="1" customHeight="1" outlineLevel="1" collapsed="1" x14ac:dyDescent="0.25">
      <c r="B124" s="27"/>
      <c r="C124" s="44" t="s">
        <v>127</v>
      </c>
      <c r="E124" s="22"/>
      <c r="F124" s="28"/>
      <c r="G124" s="28"/>
      <c r="H124" s="22"/>
      <c r="I124" s="48"/>
      <c r="J124" s="8"/>
      <c r="K124" s="24"/>
      <c r="L124" s="54"/>
      <c r="O124" s="55"/>
    </row>
    <row r="125" spans="2:21" ht="15" hidden="1" customHeight="1" outlineLevel="1" collapsed="1" x14ac:dyDescent="0.25">
      <c r="B125" s="27"/>
      <c r="C125" s="43" t="s">
        <v>219</v>
      </c>
      <c r="E125" s="22"/>
      <c r="F125" s="28"/>
      <c r="G125" s="28"/>
      <c r="H125" s="22"/>
      <c r="I125" s="48"/>
      <c r="J125" s="8"/>
      <c r="K125" s="24"/>
      <c r="L125" s="54"/>
      <c r="O125" s="55"/>
    </row>
    <row r="126" spans="2:21" s="5" customFormat="1" ht="15" hidden="1" customHeight="1" outlineLevel="1" collapsed="1" x14ac:dyDescent="0.25">
      <c r="B126" s="27"/>
      <c r="C126" s="44" t="s">
        <v>223</v>
      </c>
      <c r="D126" s="40"/>
      <c r="E126" s="22"/>
      <c r="F126" s="28"/>
      <c r="G126" s="28"/>
      <c r="H126" s="22"/>
      <c r="I126" s="48"/>
      <c r="J126" s="8"/>
      <c r="K126" s="24"/>
      <c r="L126" s="54"/>
      <c r="M126"/>
      <c r="N126"/>
      <c r="O126" s="55"/>
      <c r="P126"/>
      <c r="Q126"/>
      <c r="R126"/>
      <c r="S126"/>
      <c r="T126"/>
      <c r="U126"/>
    </row>
    <row r="127" spans="2:21" s="5" customFormat="1" ht="15" hidden="1" customHeight="1" outlineLevel="1" collapsed="1" x14ac:dyDescent="0.25">
      <c r="B127" s="27"/>
      <c r="C127" s="44" t="s">
        <v>128</v>
      </c>
      <c r="D127" s="40"/>
      <c r="E127" s="22"/>
      <c r="F127" s="28"/>
      <c r="G127" s="28"/>
      <c r="H127" s="22"/>
      <c r="I127" s="48"/>
      <c r="J127" s="8"/>
      <c r="K127" s="24"/>
      <c r="L127" s="54"/>
      <c r="M127"/>
      <c r="N127"/>
      <c r="O127" s="55"/>
      <c r="P127"/>
      <c r="Q127"/>
      <c r="R127"/>
      <c r="S127"/>
      <c r="T127"/>
      <c r="U127"/>
    </row>
    <row r="128" spans="2:21" s="5" customFormat="1" ht="15" hidden="1" customHeight="1" outlineLevel="1" x14ac:dyDescent="0.25">
      <c r="B128" s="27"/>
      <c r="C128" s="44" t="s">
        <v>132</v>
      </c>
      <c r="D128" s="40"/>
      <c r="E128" s="22"/>
      <c r="F128" s="28"/>
      <c r="G128" s="28"/>
      <c r="H128" s="22"/>
      <c r="I128" s="48"/>
      <c r="J128" s="8"/>
      <c r="K128" s="24"/>
      <c r="L128" s="54"/>
      <c r="O128" s="55"/>
    </row>
    <row r="129" spans="1:21" s="5" customFormat="1" ht="15" hidden="1" customHeight="1" outlineLevel="1" x14ac:dyDescent="0.25">
      <c r="B129" s="27"/>
      <c r="C129" s="44" t="s">
        <v>129</v>
      </c>
      <c r="D129" s="40"/>
      <c r="E129" s="22"/>
      <c r="F129" s="28"/>
      <c r="G129" s="28"/>
      <c r="H129" s="22"/>
      <c r="I129" s="48"/>
      <c r="J129" s="8"/>
      <c r="K129" s="24"/>
      <c r="L129" s="54"/>
      <c r="O129" s="55"/>
    </row>
    <row r="130" spans="1:21" s="5" customFormat="1" ht="15" hidden="1" customHeight="1" outlineLevel="1" collapsed="1" x14ac:dyDescent="0.25">
      <c r="B130" s="27"/>
      <c r="C130" s="7" t="s">
        <v>218</v>
      </c>
      <c r="D130" s="40" t="s">
        <v>235</v>
      </c>
      <c r="E130" s="22"/>
      <c r="F130" s="28"/>
      <c r="G130" s="28"/>
      <c r="H130" s="22"/>
      <c r="I130" s="48"/>
      <c r="J130" s="8"/>
      <c r="K130" s="24"/>
      <c r="L130" s="54"/>
      <c r="M130"/>
      <c r="N130"/>
      <c r="O130" s="55"/>
      <c r="P130"/>
      <c r="Q130"/>
      <c r="R130"/>
      <c r="S130"/>
      <c r="T130"/>
      <c r="U130"/>
    </row>
    <row r="131" spans="1:21" s="5" customFormat="1" ht="15" hidden="1" customHeight="1" outlineLevel="1" collapsed="1" x14ac:dyDescent="0.25">
      <c r="B131" s="27"/>
      <c r="C131" s="44" t="s">
        <v>134</v>
      </c>
      <c r="D131" s="40"/>
      <c r="E131" s="22"/>
      <c r="F131" s="28"/>
      <c r="G131" s="28"/>
      <c r="H131" s="22"/>
      <c r="I131" s="48"/>
      <c r="J131" s="8"/>
      <c r="K131" s="24"/>
      <c r="L131" s="54"/>
      <c r="M131"/>
      <c r="N131"/>
      <c r="O131" s="55"/>
      <c r="P131"/>
      <c r="Q131"/>
      <c r="R131"/>
      <c r="S131"/>
      <c r="T131"/>
      <c r="U131"/>
    </row>
    <row r="132" spans="1:21" s="4" customFormat="1" ht="15" customHeight="1" collapsed="1" x14ac:dyDescent="0.25">
      <c r="A132" s="5"/>
      <c r="B132" s="27" t="s">
        <v>65</v>
      </c>
      <c r="C132" s="12"/>
      <c r="D132" s="40"/>
      <c r="E132" s="22">
        <v>31</v>
      </c>
      <c r="F132" s="28">
        <v>11</v>
      </c>
      <c r="G132" s="28">
        <v>3</v>
      </c>
      <c r="H132" s="22">
        <v>27</v>
      </c>
      <c r="I132" s="48">
        <f>H132/E132</f>
        <v>0.87096774193548387</v>
      </c>
      <c r="J132" s="8"/>
      <c r="K132" s="24"/>
      <c r="L132" s="54" t="s">
        <v>253</v>
      </c>
      <c r="M132" s="5"/>
      <c r="N132" s="5"/>
      <c r="O132" s="55"/>
      <c r="P132"/>
      <c r="Q132"/>
      <c r="R132"/>
      <c r="S132"/>
      <c r="T132"/>
      <c r="U132"/>
    </row>
    <row r="133" spans="1:21" s="4" customFormat="1" ht="15" hidden="1" customHeight="1" outlineLevel="1" collapsed="1" x14ac:dyDescent="0.25">
      <c r="A133" s="5"/>
      <c r="B133" s="27" t="s">
        <v>27</v>
      </c>
      <c r="C133" s="12"/>
      <c r="D133" s="40"/>
      <c r="E133" s="22"/>
      <c r="F133" s="28"/>
      <c r="G133" s="28"/>
      <c r="H133" s="22"/>
      <c r="I133" s="48"/>
      <c r="J133" s="8"/>
      <c r="K133" s="24"/>
      <c r="L133" s="54"/>
      <c r="M133"/>
      <c r="N133"/>
      <c r="O133" s="55"/>
      <c r="P133"/>
      <c r="Q133"/>
      <c r="R133"/>
      <c r="S133"/>
      <c r="T133"/>
      <c r="U133"/>
    </row>
    <row r="134" spans="1:21" s="5" customFormat="1" ht="15" hidden="1" customHeight="1" outlineLevel="1" collapsed="1" x14ac:dyDescent="0.25">
      <c r="B134" s="27" t="s">
        <v>0</v>
      </c>
      <c r="C134" s="44" t="s">
        <v>216</v>
      </c>
      <c r="D134" s="40" t="s">
        <v>235</v>
      </c>
      <c r="E134" s="22"/>
      <c r="F134" s="28"/>
      <c r="G134" s="28"/>
      <c r="H134" s="22"/>
      <c r="I134" s="48"/>
      <c r="J134" s="8"/>
      <c r="K134" s="24"/>
      <c r="L134" s="54"/>
      <c r="M134"/>
      <c r="N134"/>
      <c r="O134" s="55"/>
      <c r="P134"/>
      <c r="Q134"/>
      <c r="R134"/>
      <c r="S134"/>
      <c r="T134"/>
      <c r="U134"/>
    </row>
    <row r="135" spans="1:21" ht="15" hidden="1" customHeight="1" outlineLevel="1" collapsed="1" x14ac:dyDescent="0.25">
      <c r="B135" s="27"/>
      <c r="C135" s="43" t="s">
        <v>204</v>
      </c>
      <c r="E135" s="22"/>
      <c r="F135" s="28"/>
      <c r="G135" s="28"/>
      <c r="H135" s="22"/>
      <c r="I135" s="48"/>
      <c r="J135" s="8"/>
      <c r="K135" s="24"/>
      <c r="L135" s="54"/>
      <c r="O135" s="55"/>
    </row>
    <row r="136" spans="1:21" s="5" customFormat="1" ht="15" hidden="1" customHeight="1" outlineLevel="1" x14ac:dyDescent="0.25">
      <c r="B136" s="27"/>
      <c r="C136" s="43" t="s">
        <v>133</v>
      </c>
      <c r="D136" s="40"/>
      <c r="E136" s="22"/>
      <c r="F136" s="28"/>
      <c r="G136" s="28"/>
      <c r="H136" s="22"/>
      <c r="I136" s="48"/>
      <c r="J136" s="8"/>
      <c r="K136" s="24"/>
      <c r="L136" s="54"/>
      <c r="M136"/>
      <c r="N136"/>
      <c r="O136" s="55"/>
    </row>
    <row r="137" spans="1:21" s="5" customFormat="1" ht="15" hidden="1" customHeight="1" outlineLevel="1" x14ac:dyDescent="0.25">
      <c r="B137" s="27"/>
      <c r="C137" s="43" t="s">
        <v>217</v>
      </c>
      <c r="D137" s="40"/>
      <c r="E137" s="22"/>
      <c r="F137" s="28"/>
      <c r="G137" s="28"/>
      <c r="H137" s="22"/>
      <c r="I137" s="48"/>
      <c r="J137" s="8"/>
      <c r="K137" s="24"/>
      <c r="L137" s="54"/>
      <c r="O137" s="55"/>
    </row>
    <row r="138" spans="1:21" ht="15" hidden="1" customHeight="1" outlineLevel="1" collapsed="1" x14ac:dyDescent="0.25">
      <c r="B138" s="27"/>
      <c r="C138" s="44" t="s">
        <v>116</v>
      </c>
      <c r="D138" s="40" t="s">
        <v>235</v>
      </c>
      <c r="E138" s="22"/>
      <c r="F138" s="28"/>
      <c r="G138" s="28"/>
      <c r="H138" s="22"/>
      <c r="I138" s="48"/>
      <c r="J138" s="8"/>
      <c r="K138" s="24"/>
      <c r="L138" s="54"/>
      <c r="O138" s="55"/>
    </row>
    <row r="139" spans="1:21" ht="15" hidden="1" customHeight="1" outlineLevel="1" collapsed="1" x14ac:dyDescent="0.25">
      <c r="B139" s="27"/>
      <c r="C139" s="44" t="s">
        <v>127</v>
      </c>
      <c r="E139" s="22"/>
      <c r="F139" s="28"/>
      <c r="G139" s="28"/>
      <c r="H139" s="22"/>
      <c r="I139" s="48"/>
      <c r="J139" s="8"/>
      <c r="K139" s="24"/>
      <c r="L139" s="54"/>
      <c r="O139" s="55"/>
    </row>
    <row r="140" spans="1:21" s="5" customFormat="1" ht="15" hidden="1" customHeight="1" outlineLevel="1" x14ac:dyDescent="0.25">
      <c r="B140" s="27"/>
      <c r="C140" s="44" t="s">
        <v>223</v>
      </c>
      <c r="D140" s="40"/>
      <c r="E140" s="22"/>
      <c r="F140" s="28"/>
      <c r="G140" s="28"/>
      <c r="H140" s="22"/>
      <c r="I140" s="48"/>
      <c r="J140" s="8"/>
      <c r="K140" s="24"/>
      <c r="L140" s="54"/>
      <c r="M140"/>
      <c r="N140"/>
      <c r="O140" s="55"/>
      <c r="P140"/>
      <c r="Q140"/>
      <c r="R140"/>
      <c r="S140"/>
      <c r="T140"/>
      <c r="U140"/>
    </row>
    <row r="141" spans="1:21" ht="15" hidden="1" customHeight="1" outlineLevel="1" collapsed="1" x14ac:dyDescent="0.25">
      <c r="B141" s="27"/>
      <c r="C141" s="43" t="s">
        <v>128</v>
      </c>
      <c r="D141" s="40" t="s">
        <v>235</v>
      </c>
      <c r="E141" s="22"/>
      <c r="F141" s="28"/>
      <c r="G141" s="28"/>
      <c r="H141" s="22"/>
      <c r="I141" s="48"/>
      <c r="J141" s="8"/>
      <c r="K141" s="24"/>
      <c r="L141" s="54"/>
      <c r="O141" s="55"/>
    </row>
    <row r="142" spans="1:21" s="5" customFormat="1" ht="15" hidden="1" customHeight="1" outlineLevel="1" x14ac:dyDescent="0.25">
      <c r="B142" s="27"/>
      <c r="C142" s="6" t="s">
        <v>132</v>
      </c>
      <c r="D142" s="40" t="s">
        <v>235</v>
      </c>
      <c r="E142" s="22"/>
      <c r="F142" s="28"/>
      <c r="G142" s="28"/>
      <c r="H142" s="22"/>
      <c r="I142" s="48"/>
      <c r="J142" s="8"/>
      <c r="K142" s="24"/>
      <c r="L142" s="54"/>
      <c r="M142"/>
      <c r="N142"/>
      <c r="O142" s="55"/>
      <c r="P142"/>
      <c r="Q142"/>
      <c r="R142"/>
      <c r="S142"/>
      <c r="T142"/>
      <c r="U142"/>
    </row>
    <row r="143" spans="1:21" s="5" customFormat="1" ht="15" hidden="1" customHeight="1" outlineLevel="1" x14ac:dyDescent="0.25">
      <c r="B143" s="27"/>
      <c r="C143" s="43" t="s">
        <v>205</v>
      </c>
      <c r="D143" s="40"/>
      <c r="E143" s="22"/>
      <c r="F143" s="28"/>
      <c r="G143" s="28"/>
      <c r="H143" s="22"/>
      <c r="I143" s="48"/>
      <c r="J143" s="8"/>
      <c r="K143" s="24"/>
      <c r="L143" s="54"/>
      <c r="M143"/>
      <c r="N143"/>
      <c r="O143" s="55"/>
      <c r="P143"/>
      <c r="Q143"/>
      <c r="R143"/>
      <c r="S143"/>
      <c r="T143"/>
      <c r="U143"/>
    </row>
    <row r="144" spans="1:21" ht="15" hidden="1" customHeight="1" outlineLevel="1" collapsed="1" x14ac:dyDescent="0.25">
      <c r="B144" s="27"/>
      <c r="C144" s="6" t="s">
        <v>129</v>
      </c>
      <c r="D144" s="40" t="s">
        <v>235</v>
      </c>
      <c r="E144" s="22"/>
      <c r="F144" s="28"/>
      <c r="G144" s="28"/>
      <c r="H144" s="22"/>
      <c r="I144" s="48"/>
      <c r="J144" s="8"/>
      <c r="K144" s="24"/>
      <c r="L144" s="54"/>
      <c r="O144" s="55"/>
    </row>
    <row r="145" spans="2:21" ht="15" customHeight="1" collapsed="1" x14ac:dyDescent="0.25">
      <c r="B145" s="27" t="s">
        <v>184</v>
      </c>
      <c r="C145" s="12"/>
      <c r="E145" s="22">
        <v>32</v>
      </c>
      <c r="F145" s="28">
        <v>10</v>
      </c>
      <c r="G145" s="28">
        <v>5</v>
      </c>
      <c r="H145" s="22">
        <v>12</v>
      </c>
      <c r="I145" s="48">
        <f>H145/E145</f>
        <v>0.375</v>
      </c>
      <c r="J145" s="8"/>
      <c r="K145" s="24"/>
      <c r="L145" s="54"/>
      <c r="M145" s="5"/>
      <c r="N145" s="5"/>
      <c r="O145" s="55"/>
    </row>
    <row r="146" spans="2:21" ht="15" hidden="1" customHeight="1" outlineLevel="1" collapsed="1" x14ac:dyDescent="0.25">
      <c r="B146" s="27" t="s">
        <v>52</v>
      </c>
      <c r="C146" s="12"/>
      <c r="E146" s="22"/>
      <c r="F146" s="28"/>
      <c r="G146" s="28"/>
      <c r="H146" s="22"/>
      <c r="I146" s="48"/>
      <c r="J146" s="8"/>
      <c r="K146" s="24"/>
      <c r="L146" s="54"/>
      <c r="O146" s="55"/>
    </row>
    <row r="147" spans="2:21" s="5" customFormat="1" ht="15" hidden="1" customHeight="1" outlineLevel="1" x14ac:dyDescent="0.25">
      <c r="B147" s="27" t="s">
        <v>0</v>
      </c>
      <c r="C147" s="6" t="s">
        <v>216</v>
      </c>
      <c r="D147" s="40" t="s">
        <v>235</v>
      </c>
      <c r="E147" s="22"/>
      <c r="F147" s="28"/>
      <c r="G147" s="28"/>
      <c r="H147" s="22"/>
      <c r="I147" s="48"/>
      <c r="J147" s="8"/>
      <c r="K147" s="24"/>
      <c r="L147" s="54"/>
      <c r="M147"/>
      <c r="N147"/>
      <c r="O147" s="55"/>
      <c r="P147"/>
      <c r="Q147"/>
      <c r="R147"/>
      <c r="S147"/>
      <c r="T147"/>
      <c r="U147"/>
    </row>
    <row r="148" spans="2:21" ht="15" hidden="1" customHeight="1" outlineLevel="1" collapsed="1" x14ac:dyDescent="0.25">
      <c r="B148" s="27"/>
      <c r="C148" s="43" t="s">
        <v>127</v>
      </c>
      <c r="E148" s="22"/>
      <c r="F148" s="28"/>
      <c r="G148" s="28"/>
      <c r="H148" s="22"/>
      <c r="I148" s="48"/>
      <c r="J148" s="8"/>
      <c r="K148" s="24"/>
      <c r="L148" s="54"/>
      <c r="O148" s="55"/>
    </row>
    <row r="149" spans="2:21" ht="15" hidden="1" customHeight="1" outlineLevel="1" collapsed="1" x14ac:dyDescent="0.25">
      <c r="B149" s="27"/>
      <c r="C149" s="6" t="s">
        <v>117</v>
      </c>
      <c r="D149" s="40" t="s">
        <v>235</v>
      </c>
      <c r="E149" s="22"/>
      <c r="F149" s="28"/>
      <c r="G149" s="28"/>
      <c r="H149" s="22"/>
      <c r="I149" s="48"/>
      <c r="J149" s="8"/>
      <c r="K149" s="24"/>
      <c r="L149" s="54"/>
      <c r="O149" s="55"/>
    </row>
    <row r="150" spans="2:21" ht="15" customHeight="1" collapsed="1" x14ac:dyDescent="0.25">
      <c r="B150" s="27" t="s">
        <v>52</v>
      </c>
      <c r="C150" s="12"/>
      <c r="E150" s="22">
        <v>32</v>
      </c>
      <c r="F150" s="28">
        <v>2</v>
      </c>
      <c r="G150" s="28">
        <v>2</v>
      </c>
      <c r="H150" s="22">
        <v>30</v>
      </c>
      <c r="I150" s="48">
        <f>H150/E150</f>
        <v>0.9375</v>
      </c>
      <c r="J150" s="8"/>
      <c r="K150" s="24"/>
      <c r="L150" s="54" t="s">
        <v>238</v>
      </c>
      <c r="M150" s="5"/>
      <c r="N150" s="5"/>
      <c r="O150" s="55"/>
    </row>
    <row r="151" spans="2:21" ht="15" hidden="1" customHeight="1" outlineLevel="1" collapsed="1" x14ac:dyDescent="0.25">
      <c r="B151" s="27" t="s">
        <v>110</v>
      </c>
      <c r="C151" s="6"/>
      <c r="E151" s="22"/>
      <c r="F151" s="28"/>
      <c r="G151" s="28"/>
      <c r="H151" s="22"/>
      <c r="I151" s="48"/>
      <c r="J151" s="8"/>
      <c r="K151" s="24"/>
      <c r="L151" s="54"/>
      <c r="O151" s="55"/>
    </row>
    <row r="152" spans="2:21" ht="15" hidden="1" customHeight="1" outlineLevel="1" collapsed="1" x14ac:dyDescent="0.25">
      <c r="B152" s="27"/>
      <c r="C152" s="44" t="s">
        <v>216</v>
      </c>
      <c r="E152" s="22"/>
      <c r="F152" s="28"/>
      <c r="G152" s="28"/>
      <c r="H152" s="22"/>
      <c r="I152" s="48"/>
      <c r="J152" s="8"/>
      <c r="K152" s="24"/>
      <c r="L152" s="54"/>
      <c r="O152" s="55"/>
    </row>
    <row r="153" spans="2:21" s="5" customFormat="1" ht="15" hidden="1" customHeight="1" outlineLevel="1" x14ac:dyDescent="0.25">
      <c r="B153" s="27"/>
      <c r="C153" s="44" t="s">
        <v>136</v>
      </c>
      <c r="D153" s="40"/>
      <c r="E153" s="22"/>
      <c r="F153" s="28"/>
      <c r="G153" s="28"/>
      <c r="H153" s="22"/>
      <c r="I153" s="48"/>
      <c r="J153" s="8"/>
      <c r="K153" s="24"/>
      <c r="L153" s="54"/>
      <c r="O153" s="55"/>
    </row>
    <row r="154" spans="2:21" s="5" customFormat="1" ht="15" hidden="1" customHeight="1" outlineLevel="1" x14ac:dyDescent="0.25">
      <c r="B154" s="27"/>
      <c r="C154" s="43" t="s">
        <v>223</v>
      </c>
      <c r="D154" s="40"/>
      <c r="E154" s="22"/>
      <c r="F154" s="28"/>
      <c r="G154" s="28"/>
      <c r="H154" s="22"/>
      <c r="I154" s="48"/>
      <c r="J154" s="8"/>
      <c r="K154" s="24"/>
      <c r="L154" s="54"/>
      <c r="M154"/>
      <c r="N154"/>
      <c r="O154" s="55"/>
      <c r="P154"/>
      <c r="Q154"/>
      <c r="R154"/>
      <c r="S154"/>
      <c r="T154"/>
      <c r="U154"/>
    </row>
    <row r="155" spans="2:21" s="5" customFormat="1" ht="15" hidden="1" customHeight="1" outlineLevel="1" collapsed="1" x14ac:dyDescent="0.25">
      <c r="B155" s="27"/>
      <c r="C155" s="43" t="s">
        <v>220</v>
      </c>
      <c r="D155" s="40"/>
      <c r="E155" s="22"/>
      <c r="F155" s="28"/>
      <c r="G155" s="28"/>
      <c r="H155" s="22"/>
      <c r="I155" s="48"/>
      <c r="J155" s="8"/>
      <c r="K155" s="24"/>
      <c r="L155" s="54"/>
      <c r="M155"/>
      <c r="N155"/>
      <c r="O155" s="55"/>
      <c r="P155"/>
      <c r="Q155"/>
      <c r="R155"/>
      <c r="S155"/>
      <c r="T155"/>
      <c r="U155"/>
    </row>
    <row r="156" spans="2:21" s="5" customFormat="1" ht="15" hidden="1" customHeight="1" outlineLevel="1" x14ac:dyDescent="0.25">
      <c r="B156" s="27"/>
      <c r="C156" s="44" t="s">
        <v>143</v>
      </c>
      <c r="D156" s="40" t="s">
        <v>235</v>
      </c>
      <c r="E156" s="22"/>
      <c r="F156" s="28"/>
      <c r="G156" s="28"/>
      <c r="H156" s="22"/>
      <c r="I156" s="48"/>
      <c r="J156" s="8"/>
      <c r="K156" s="24"/>
      <c r="L156" s="54"/>
      <c r="M156"/>
      <c r="N156"/>
      <c r="O156" s="55"/>
      <c r="P156"/>
      <c r="Q156"/>
      <c r="R156"/>
      <c r="S156"/>
      <c r="T156"/>
      <c r="U156"/>
    </row>
    <row r="157" spans="2:21" s="5" customFormat="1" ht="15" hidden="1" customHeight="1" outlineLevel="1" x14ac:dyDescent="0.25">
      <c r="B157" s="27"/>
      <c r="C157" s="43" t="s">
        <v>128</v>
      </c>
      <c r="D157" s="40"/>
      <c r="E157" s="22"/>
      <c r="F157" s="28"/>
      <c r="G157" s="28"/>
      <c r="H157" s="22"/>
      <c r="I157" s="48"/>
      <c r="J157" s="8"/>
      <c r="K157" s="24"/>
      <c r="L157" s="54"/>
      <c r="M157"/>
      <c r="N157"/>
      <c r="O157" s="55"/>
      <c r="P157"/>
      <c r="Q157"/>
      <c r="R157"/>
      <c r="S157"/>
      <c r="T157"/>
      <c r="U157"/>
    </row>
    <row r="158" spans="2:21" s="5" customFormat="1" ht="15" hidden="1" customHeight="1" outlineLevel="1" x14ac:dyDescent="0.25">
      <c r="B158" s="27"/>
      <c r="C158" s="44" t="s">
        <v>132</v>
      </c>
      <c r="D158" s="40"/>
      <c r="E158" s="22"/>
      <c r="F158" s="28"/>
      <c r="G158" s="28"/>
      <c r="H158" s="22"/>
      <c r="I158" s="48"/>
      <c r="J158" s="8"/>
      <c r="K158" s="24"/>
      <c r="L158" s="54"/>
      <c r="M158"/>
      <c r="N158"/>
      <c r="O158" s="55"/>
      <c r="P158"/>
      <c r="Q158"/>
      <c r="R158"/>
      <c r="S158"/>
      <c r="T158"/>
      <c r="U158"/>
    </row>
    <row r="159" spans="2:21" ht="15" hidden="1" customHeight="1" outlineLevel="1" collapsed="1" x14ac:dyDescent="0.25">
      <c r="B159" s="27"/>
      <c r="C159" s="44" t="s">
        <v>129</v>
      </c>
      <c r="E159" s="22"/>
      <c r="F159" s="28"/>
      <c r="G159" s="28"/>
      <c r="H159" s="22"/>
      <c r="I159" s="48"/>
      <c r="J159" s="8"/>
      <c r="K159" s="24"/>
      <c r="L159" s="54"/>
      <c r="O159" s="55"/>
    </row>
    <row r="160" spans="2:21" ht="15" hidden="1" customHeight="1" outlineLevel="1" collapsed="1" x14ac:dyDescent="0.25">
      <c r="B160" s="27"/>
      <c r="C160" s="43" t="s">
        <v>218</v>
      </c>
      <c r="E160" s="22"/>
      <c r="F160" s="28"/>
      <c r="G160" s="28"/>
      <c r="H160" s="22"/>
      <c r="I160" s="48"/>
      <c r="J160" s="8"/>
      <c r="K160" s="24"/>
      <c r="L160" s="54"/>
      <c r="O160" s="55"/>
    </row>
    <row r="161" spans="1:21" ht="15" hidden="1" customHeight="1" outlineLevel="1" collapsed="1" x14ac:dyDescent="0.25">
      <c r="B161" s="27"/>
      <c r="C161" s="43" t="s">
        <v>134</v>
      </c>
      <c r="E161" s="22"/>
      <c r="F161" s="28"/>
      <c r="G161" s="28"/>
      <c r="H161" s="22"/>
      <c r="I161" s="48"/>
      <c r="J161" s="8"/>
      <c r="K161" s="24"/>
      <c r="L161" s="54"/>
      <c r="O161" s="55"/>
    </row>
    <row r="162" spans="1:21" s="5" customFormat="1" ht="15" customHeight="1" collapsed="1" x14ac:dyDescent="0.25">
      <c r="B162" s="27" t="s">
        <v>110</v>
      </c>
      <c r="C162" s="6"/>
      <c r="D162" s="40"/>
      <c r="E162" s="22">
        <v>33</v>
      </c>
      <c r="F162" s="28">
        <v>10</v>
      </c>
      <c r="G162" s="28">
        <v>1</v>
      </c>
      <c r="H162" s="39">
        <v>11</v>
      </c>
      <c r="I162" s="48">
        <f>H162/E162</f>
        <v>0.33333333333333331</v>
      </c>
      <c r="J162" s="8"/>
      <c r="K162" s="24"/>
      <c r="L162" s="54"/>
      <c r="O162" s="55"/>
      <c r="P162"/>
      <c r="Q162"/>
      <c r="R162"/>
      <c r="S162"/>
      <c r="T162"/>
      <c r="U162"/>
    </row>
    <row r="163" spans="1:21" s="5" customFormat="1" ht="15" hidden="1" customHeight="1" outlineLevel="1" collapsed="1" x14ac:dyDescent="0.25">
      <c r="B163" s="27" t="s">
        <v>101</v>
      </c>
      <c r="C163" s="12"/>
      <c r="D163" s="40"/>
      <c r="E163" s="22"/>
      <c r="F163" s="28"/>
      <c r="G163" s="28"/>
      <c r="H163" s="22"/>
      <c r="I163" s="48"/>
      <c r="J163" s="8"/>
      <c r="K163" s="24"/>
      <c r="L163" s="54"/>
      <c r="M163"/>
      <c r="N163"/>
      <c r="O163" s="55"/>
      <c r="P163"/>
      <c r="Q163"/>
      <c r="R163"/>
      <c r="S163"/>
      <c r="T163"/>
      <c r="U163"/>
    </row>
    <row r="164" spans="1:21" ht="15" hidden="1" customHeight="1" outlineLevel="1" collapsed="1" x14ac:dyDescent="0.25">
      <c r="B164" s="27" t="s">
        <v>0</v>
      </c>
      <c r="C164" s="6" t="s">
        <v>216</v>
      </c>
      <c r="D164" s="40" t="s">
        <v>235</v>
      </c>
      <c r="E164" s="22"/>
      <c r="F164" s="28"/>
      <c r="G164" s="28"/>
      <c r="H164" s="22"/>
      <c r="I164" s="48"/>
      <c r="J164" s="8"/>
      <c r="K164" s="24"/>
      <c r="L164" s="54"/>
      <c r="O164" s="55"/>
    </row>
    <row r="165" spans="1:21" s="5" customFormat="1" ht="15" hidden="1" customHeight="1" outlineLevel="1" x14ac:dyDescent="0.25">
      <c r="B165" s="27"/>
      <c r="C165" s="6" t="s">
        <v>136</v>
      </c>
      <c r="D165" s="40" t="s">
        <v>235</v>
      </c>
      <c r="E165" s="22"/>
      <c r="F165" s="28"/>
      <c r="G165" s="28"/>
      <c r="H165" s="22"/>
      <c r="I165" s="48"/>
      <c r="J165" s="8"/>
      <c r="K165" s="24"/>
      <c r="L165" s="54"/>
      <c r="O165" s="55"/>
    </row>
    <row r="166" spans="1:21" s="5" customFormat="1" ht="15" hidden="1" customHeight="1" outlineLevel="1" x14ac:dyDescent="0.25">
      <c r="B166" s="27" t="s">
        <v>0</v>
      </c>
      <c r="C166" s="6" t="s">
        <v>116</v>
      </c>
      <c r="D166" s="40" t="s">
        <v>235</v>
      </c>
      <c r="E166" s="22"/>
      <c r="F166" s="28"/>
      <c r="G166" s="28"/>
      <c r="H166" s="22"/>
      <c r="I166" s="48"/>
      <c r="J166" s="8"/>
      <c r="K166" s="24"/>
      <c r="L166" s="54"/>
      <c r="M166"/>
      <c r="N166"/>
      <c r="O166" s="55"/>
    </row>
    <row r="167" spans="1:21" s="5" customFormat="1" ht="15" hidden="1" customHeight="1" outlineLevel="1" x14ac:dyDescent="0.25">
      <c r="B167" s="27" t="s">
        <v>0</v>
      </c>
      <c r="C167" s="43" t="s">
        <v>127</v>
      </c>
      <c r="D167" s="40"/>
      <c r="E167" s="22"/>
      <c r="F167" s="28"/>
      <c r="G167" s="28"/>
      <c r="H167" s="22"/>
      <c r="I167" s="48"/>
      <c r="J167" s="8"/>
      <c r="K167" s="24"/>
      <c r="L167" s="54"/>
      <c r="O167" s="55"/>
    </row>
    <row r="168" spans="1:21" s="1" customFormat="1" ht="15" hidden="1" customHeight="1" outlineLevel="1" collapsed="1" x14ac:dyDescent="0.25">
      <c r="A168" s="5"/>
      <c r="B168" s="27"/>
      <c r="C168" s="6" t="s">
        <v>117</v>
      </c>
      <c r="D168" s="40" t="s">
        <v>235</v>
      </c>
      <c r="E168" s="22"/>
      <c r="F168" s="28"/>
      <c r="G168" s="28"/>
      <c r="H168" s="22"/>
      <c r="I168" s="48"/>
      <c r="J168" s="8"/>
      <c r="K168" s="24"/>
      <c r="L168" s="54"/>
      <c r="M168"/>
      <c r="N168"/>
      <c r="O168" s="55"/>
      <c r="P168"/>
      <c r="Q168"/>
      <c r="R168"/>
      <c r="S168"/>
      <c r="T168"/>
      <c r="U168"/>
    </row>
    <row r="169" spans="1:21" s="5" customFormat="1" ht="15" hidden="1" customHeight="1" outlineLevel="1" collapsed="1" x14ac:dyDescent="0.25">
      <c r="B169" s="27"/>
      <c r="C169" s="6" t="s">
        <v>132</v>
      </c>
      <c r="D169" s="40" t="s">
        <v>235</v>
      </c>
      <c r="E169" s="22"/>
      <c r="F169" s="28"/>
      <c r="G169" s="28"/>
      <c r="H169" s="22"/>
      <c r="I169" s="48"/>
      <c r="J169" s="8"/>
      <c r="K169" s="24"/>
      <c r="L169" s="54"/>
      <c r="M169"/>
      <c r="N169"/>
      <c r="O169" s="55"/>
      <c r="P169"/>
      <c r="Q169"/>
      <c r="R169"/>
      <c r="S169"/>
      <c r="T169"/>
      <c r="U169"/>
    </row>
    <row r="170" spans="1:21" s="5" customFormat="1" ht="15" hidden="1" customHeight="1" outlineLevel="1" collapsed="1" x14ac:dyDescent="0.25">
      <c r="B170" s="27"/>
      <c r="C170" s="6" t="s">
        <v>129</v>
      </c>
      <c r="D170" s="40" t="s">
        <v>235</v>
      </c>
      <c r="E170" s="22"/>
      <c r="F170" s="28"/>
      <c r="G170" s="28"/>
      <c r="H170" s="22"/>
      <c r="I170" s="48"/>
      <c r="J170" s="8"/>
      <c r="K170" s="24"/>
      <c r="L170" s="54"/>
      <c r="M170"/>
      <c r="N170"/>
      <c r="O170" s="55"/>
      <c r="P170"/>
      <c r="Q170"/>
      <c r="R170"/>
      <c r="S170"/>
      <c r="T170"/>
      <c r="U170"/>
    </row>
    <row r="171" spans="1:21" s="1" customFormat="1" ht="15" customHeight="1" collapsed="1" thickBot="1" x14ac:dyDescent="0.3">
      <c r="A171" s="5"/>
      <c r="B171" s="27" t="s">
        <v>101</v>
      </c>
      <c r="C171" s="12"/>
      <c r="D171" s="40"/>
      <c r="E171" s="22">
        <v>34</v>
      </c>
      <c r="F171" s="28">
        <v>6</v>
      </c>
      <c r="G171" s="28">
        <v>6</v>
      </c>
      <c r="H171" s="22">
        <v>19</v>
      </c>
      <c r="I171" s="48">
        <f>H171/E171</f>
        <v>0.55882352941176472</v>
      </c>
      <c r="J171" s="8"/>
      <c r="K171" s="24"/>
      <c r="L171" s="56"/>
      <c r="M171" s="57"/>
      <c r="N171" s="57"/>
      <c r="O171" s="58"/>
      <c r="P171"/>
      <c r="Q171"/>
      <c r="R171"/>
      <c r="S171"/>
      <c r="T171"/>
      <c r="U171"/>
    </row>
    <row r="172" spans="1:21" ht="15" hidden="1" customHeight="1" outlineLevel="1" collapsed="1" x14ac:dyDescent="0.25">
      <c r="B172" s="27" t="s">
        <v>79</v>
      </c>
      <c r="C172" s="12"/>
      <c r="E172" s="22"/>
      <c r="F172" s="28"/>
      <c r="G172" s="28"/>
      <c r="H172" s="22"/>
      <c r="I172" s="48"/>
      <c r="J172" s="8"/>
      <c r="K172" s="24"/>
    </row>
    <row r="173" spans="1:21" ht="15" hidden="1" customHeight="1" outlineLevel="1" x14ac:dyDescent="0.25">
      <c r="B173" s="27" t="s">
        <v>0</v>
      </c>
      <c r="C173" s="6" t="s">
        <v>216</v>
      </c>
      <c r="D173" s="40" t="s">
        <v>235</v>
      </c>
      <c r="E173" s="22"/>
      <c r="F173" s="28"/>
      <c r="G173" s="28"/>
      <c r="H173" s="22"/>
      <c r="I173" s="48"/>
      <c r="J173" s="8"/>
      <c r="K173" s="24"/>
    </row>
    <row r="174" spans="1:21" ht="15" hidden="1" customHeight="1" outlineLevel="1" collapsed="1" x14ac:dyDescent="0.25">
      <c r="B174" s="27"/>
      <c r="C174" s="6" t="s">
        <v>217</v>
      </c>
      <c r="D174" s="40" t="s">
        <v>235</v>
      </c>
      <c r="E174" s="22"/>
      <c r="F174" s="28"/>
      <c r="G174" s="28"/>
      <c r="H174" s="22"/>
      <c r="I174" s="48"/>
      <c r="J174" s="8"/>
      <c r="K174" s="24"/>
    </row>
    <row r="175" spans="1:21" s="5" customFormat="1" ht="15" hidden="1" customHeight="1" outlineLevel="1" collapsed="1" x14ac:dyDescent="0.25">
      <c r="B175" s="27"/>
      <c r="C175" s="6" t="s">
        <v>116</v>
      </c>
      <c r="D175" s="40" t="s">
        <v>235</v>
      </c>
      <c r="E175" s="22"/>
      <c r="F175" s="28"/>
      <c r="G175" s="28"/>
      <c r="H175" s="22"/>
      <c r="I175" s="48"/>
      <c r="J175" s="8"/>
      <c r="K175" s="24"/>
      <c r="L175"/>
      <c r="M175"/>
      <c r="N175"/>
      <c r="O175"/>
      <c r="P175"/>
      <c r="Q175"/>
      <c r="R175"/>
      <c r="S175"/>
      <c r="T175"/>
      <c r="U175"/>
    </row>
    <row r="176" spans="1:21" s="4" customFormat="1" ht="15" hidden="1" customHeight="1" outlineLevel="1" x14ac:dyDescent="0.25">
      <c r="A176" s="5"/>
      <c r="B176" s="27"/>
      <c r="C176" s="43" t="s">
        <v>127</v>
      </c>
      <c r="D176" s="40"/>
      <c r="E176" s="22"/>
      <c r="F176" s="28"/>
      <c r="G176" s="28"/>
      <c r="H176" s="22"/>
      <c r="I176" s="48"/>
      <c r="J176" s="8"/>
      <c r="K176" s="24"/>
      <c r="L176"/>
      <c r="M176"/>
      <c r="N176"/>
      <c r="O176"/>
      <c r="P176"/>
      <c r="Q176"/>
      <c r="R176"/>
      <c r="S176"/>
      <c r="T176"/>
      <c r="U176"/>
    </row>
    <row r="177" spans="1:21" s="5" customFormat="1" ht="15" hidden="1" customHeight="1" outlineLevel="1" collapsed="1" x14ac:dyDescent="0.25">
      <c r="B177" s="27"/>
      <c r="C177" s="6" t="s">
        <v>213</v>
      </c>
      <c r="D177" s="40" t="s">
        <v>235</v>
      </c>
      <c r="E177" s="22"/>
      <c r="F177" s="28"/>
      <c r="G177" s="28"/>
      <c r="H177" s="22"/>
      <c r="I177" s="48"/>
      <c r="J177" s="8"/>
      <c r="K177" s="24"/>
      <c r="L177"/>
      <c r="M177"/>
      <c r="N177"/>
      <c r="O177"/>
      <c r="P177"/>
      <c r="Q177"/>
      <c r="R177"/>
      <c r="S177"/>
      <c r="T177"/>
      <c r="U177"/>
    </row>
    <row r="178" spans="1:21" s="5" customFormat="1" ht="15" hidden="1" customHeight="1" outlineLevel="1" x14ac:dyDescent="0.25">
      <c r="B178" s="27"/>
      <c r="C178" s="6" t="s">
        <v>117</v>
      </c>
      <c r="D178" s="40" t="s">
        <v>235</v>
      </c>
      <c r="E178" s="22"/>
      <c r="F178" s="28"/>
      <c r="G178" s="28"/>
      <c r="H178" s="22"/>
      <c r="I178" s="48"/>
      <c r="J178" s="8"/>
      <c r="K178" s="24"/>
      <c r="L178"/>
      <c r="M178"/>
      <c r="N178"/>
      <c r="O178"/>
      <c r="P178"/>
      <c r="Q178"/>
      <c r="R178"/>
      <c r="S178"/>
      <c r="T178"/>
      <c r="U178"/>
    </row>
    <row r="179" spans="1:21" s="4" customFormat="1" ht="15" hidden="1" customHeight="1" outlineLevel="1" collapsed="1" x14ac:dyDescent="0.25">
      <c r="A179" s="5"/>
      <c r="B179" s="27"/>
      <c r="C179" s="6" t="s">
        <v>218</v>
      </c>
      <c r="D179" s="40" t="s">
        <v>235</v>
      </c>
      <c r="E179" s="22"/>
      <c r="F179" s="28"/>
      <c r="G179" s="28"/>
      <c r="H179" s="22"/>
      <c r="I179" s="48"/>
      <c r="J179" s="8"/>
      <c r="K179" s="24"/>
      <c r="L179"/>
      <c r="M179"/>
      <c r="N179"/>
      <c r="O179"/>
      <c r="P179"/>
      <c r="Q179"/>
      <c r="R179"/>
      <c r="S179"/>
      <c r="T179"/>
      <c r="U179"/>
    </row>
    <row r="180" spans="1:21" ht="15" customHeight="1" collapsed="1" thickBot="1" x14ac:dyDescent="0.3">
      <c r="B180" s="27" t="s">
        <v>79</v>
      </c>
      <c r="C180" s="12"/>
      <c r="E180" s="22">
        <v>36</v>
      </c>
      <c r="F180" s="28">
        <v>6</v>
      </c>
      <c r="G180" s="28">
        <v>6</v>
      </c>
      <c r="H180" s="22">
        <v>17</v>
      </c>
      <c r="I180" s="48">
        <f>H180/E180</f>
        <v>0.47222222222222221</v>
      </c>
      <c r="J180" s="8"/>
      <c r="K180" s="24"/>
    </row>
    <row r="181" spans="1:21" ht="15" hidden="1" customHeight="1" outlineLevel="1" x14ac:dyDescent="0.25">
      <c r="B181" s="27" t="s">
        <v>105</v>
      </c>
      <c r="C181" s="12"/>
      <c r="E181" s="22"/>
      <c r="F181" s="28"/>
      <c r="G181" s="28"/>
      <c r="H181" s="22"/>
      <c r="I181" s="48"/>
      <c r="J181" s="8"/>
      <c r="K181" s="24"/>
    </row>
    <row r="182" spans="1:21" s="5" customFormat="1" ht="15" hidden="1" customHeight="1" outlineLevel="1" collapsed="1" x14ac:dyDescent="0.25">
      <c r="B182" s="27" t="s">
        <v>0</v>
      </c>
      <c r="C182" s="44" t="s">
        <v>216</v>
      </c>
      <c r="D182" s="40" t="s">
        <v>235</v>
      </c>
      <c r="E182" s="22"/>
      <c r="F182" s="28"/>
      <c r="G182" s="28"/>
      <c r="H182" s="22"/>
      <c r="I182" s="48"/>
      <c r="J182" s="8"/>
      <c r="K182" s="24"/>
      <c r="L182"/>
      <c r="M182"/>
      <c r="N182"/>
      <c r="O182"/>
      <c r="P182"/>
      <c r="Q182"/>
      <c r="R182"/>
      <c r="S182"/>
      <c r="T182"/>
      <c r="U182"/>
    </row>
    <row r="183" spans="1:21" s="5" customFormat="1" ht="15" hidden="1" customHeight="1" outlineLevel="1" collapsed="1" x14ac:dyDescent="0.25">
      <c r="B183" s="27"/>
      <c r="C183" s="44" t="s">
        <v>136</v>
      </c>
      <c r="D183" s="40" t="s">
        <v>235</v>
      </c>
      <c r="E183" s="22"/>
      <c r="F183" s="28"/>
      <c r="G183" s="28"/>
      <c r="H183" s="22"/>
      <c r="I183" s="48"/>
      <c r="J183" s="8"/>
      <c r="K183" s="24"/>
      <c r="L183"/>
      <c r="M183"/>
      <c r="N183"/>
      <c r="O183"/>
      <c r="P183"/>
      <c r="Q183"/>
      <c r="R183"/>
      <c r="S183"/>
      <c r="T183"/>
      <c r="U183"/>
    </row>
    <row r="184" spans="1:21" s="5" customFormat="1" ht="15" hidden="1" customHeight="1" outlineLevel="1" collapsed="1" x14ac:dyDescent="0.25">
      <c r="B184" s="27"/>
      <c r="C184" s="44" t="s">
        <v>127</v>
      </c>
      <c r="D184" s="40"/>
      <c r="E184" s="22"/>
      <c r="F184" s="28"/>
      <c r="G184" s="28"/>
      <c r="H184" s="22"/>
      <c r="I184" s="48"/>
      <c r="J184" s="8"/>
      <c r="K184" s="24"/>
      <c r="L184"/>
      <c r="M184"/>
      <c r="N184"/>
      <c r="O184"/>
      <c r="P184"/>
      <c r="Q184"/>
      <c r="R184"/>
      <c r="S184"/>
      <c r="T184"/>
      <c r="U184"/>
    </row>
    <row r="185" spans="1:21" s="5" customFormat="1" ht="15" hidden="1" customHeight="1" outlineLevel="1" collapsed="1" x14ac:dyDescent="0.25">
      <c r="B185" s="27"/>
      <c r="C185" s="43" t="s">
        <v>223</v>
      </c>
      <c r="D185" s="40"/>
      <c r="E185" s="22"/>
      <c r="F185" s="28"/>
      <c r="G185" s="28"/>
      <c r="H185" s="22"/>
      <c r="I185" s="48"/>
      <c r="J185" s="8"/>
      <c r="K185" s="24"/>
      <c r="L185"/>
      <c r="M185"/>
      <c r="N185"/>
      <c r="O185"/>
      <c r="P185"/>
      <c r="Q185"/>
      <c r="R185"/>
      <c r="S185"/>
      <c r="T185"/>
      <c r="U185"/>
    </row>
    <row r="186" spans="1:21" s="5" customFormat="1" ht="15" hidden="1" customHeight="1" outlineLevel="1" x14ac:dyDescent="0.25">
      <c r="B186" s="27"/>
      <c r="C186" s="43" t="s">
        <v>220</v>
      </c>
      <c r="D186" s="40"/>
      <c r="E186" s="22"/>
      <c r="F186" s="28"/>
      <c r="G186" s="28"/>
      <c r="H186" s="22"/>
      <c r="I186" s="48"/>
      <c r="J186" s="8"/>
      <c r="K186" s="24"/>
      <c r="L186"/>
      <c r="M186"/>
      <c r="N186"/>
      <c r="O186"/>
      <c r="P186"/>
      <c r="Q186"/>
      <c r="R186"/>
      <c r="S186"/>
      <c r="T186"/>
      <c r="U186"/>
    </row>
    <row r="187" spans="1:21" s="5" customFormat="1" ht="15" hidden="1" customHeight="1" outlineLevel="1" collapsed="1" x14ac:dyDescent="0.25">
      <c r="B187" s="27"/>
      <c r="C187" s="44" t="s">
        <v>143</v>
      </c>
      <c r="D187" s="40" t="s">
        <v>235</v>
      </c>
      <c r="E187" s="22"/>
      <c r="F187" s="28"/>
      <c r="G187" s="28"/>
      <c r="H187" s="22"/>
      <c r="I187" s="48"/>
      <c r="J187" s="8"/>
      <c r="K187" s="24"/>
      <c r="L187"/>
      <c r="M187"/>
      <c r="N187"/>
      <c r="O187"/>
      <c r="P187"/>
      <c r="Q187"/>
      <c r="R187"/>
      <c r="S187"/>
      <c r="T187"/>
      <c r="U187"/>
    </row>
    <row r="188" spans="1:21" s="5" customFormat="1" ht="15" hidden="1" customHeight="1" outlineLevel="1" collapsed="1" x14ac:dyDescent="0.25">
      <c r="B188" s="27"/>
      <c r="C188" s="43" t="s">
        <v>128</v>
      </c>
      <c r="D188" s="40" t="s">
        <v>235</v>
      </c>
      <c r="E188" s="22"/>
      <c r="F188" s="28"/>
      <c r="G188" s="28"/>
      <c r="H188" s="22"/>
      <c r="I188" s="48"/>
      <c r="J188" s="8"/>
      <c r="K188" s="24"/>
      <c r="L188"/>
      <c r="M188"/>
      <c r="N188"/>
      <c r="O188"/>
      <c r="P188"/>
      <c r="Q188"/>
      <c r="R188"/>
      <c r="S188"/>
      <c r="T188"/>
      <c r="U188"/>
    </row>
    <row r="189" spans="1:21" s="5" customFormat="1" ht="15" hidden="1" customHeight="1" outlineLevel="1" collapsed="1" x14ac:dyDescent="0.25">
      <c r="B189" s="27"/>
      <c r="C189" s="44" t="s">
        <v>132</v>
      </c>
      <c r="D189" s="40" t="s">
        <v>235</v>
      </c>
      <c r="E189" s="22"/>
      <c r="F189" s="28"/>
      <c r="G189" s="28"/>
      <c r="H189" s="22"/>
      <c r="I189" s="48"/>
      <c r="J189" s="8"/>
      <c r="K189" s="24"/>
      <c r="L189"/>
      <c r="M189"/>
      <c r="N189"/>
      <c r="O189"/>
      <c r="P189"/>
      <c r="Q189"/>
      <c r="R189"/>
      <c r="S189"/>
      <c r="T189"/>
      <c r="U189"/>
    </row>
    <row r="190" spans="1:21" ht="15" hidden="1" customHeight="1" outlineLevel="1" collapsed="1" x14ac:dyDescent="0.25">
      <c r="B190" s="27"/>
      <c r="C190" s="44" t="s">
        <v>129</v>
      </c>
      <c r="E190" s="22"/>
      <c r="F190" s="28"/>
      <c r="G190" s="28"/>
      <c r="H190" s="22"/>
      <c r="I190" s="48"/>
      <c r="J190" s="8"/>
      <c r="K190" s="24"/>
    </row>
    <row r="191" spans="1:21" s="5" customFormat="1" ht="15" hidden="1" customHeight="1" outlineLevel="1" collapsed="1" x14ac:dyDescent="0.25">
      <c r="B191" s="27"/>
      <c r="C191" s="43" t="s">
        <v>218</v>
      </c>
      <c r="D191" s="40"/>
      <c r="E191" s="22"/>
      <c r="F191" s="28"/>
      <c r="G191" s="28"/>
      <c r="H191" s="22"/>
      <c r="I191" s="48"/>
      <c r="J191" s="8"/>
      <c r="K191" s="24"/>
      <c r="L191"/>
      <c r="M191"/>
      <c r="N191"/>
      <c r="O191"/>
      <c r="P191"/>
      <c r="Q191"/>
      <c r="R191"/>
      <c r="S191"/>
      <c r="T191"/>
      <c r="U191"/>
    </row>
    <row r="192" spans="1:21" s="5" customFormat="1" ht="15" hidden="1" customHeight="1" outlineLevel="1" collapsed="1" thickBot="1" x14ac:dyDescent="0.3">
      <c r="B192" s="27"/>
      <c r="C192" s="43" t="s">
        <v>134</v>
      </c>
      <c r="D192" s="40"/>
      <c r="E192" s="22"/>
      <c r="F192" s="28"/>
      <c r="G192" s="28"/>
      <c r="H192" s="22"/>
      <c r="I192" s="48"/>
      <c r="J192" s="8"/>
      <c r="K192" s="24"/>
      <c r="L192"/>
      <c r="M192"/>
      <c r="N192"/>
      <c r="O192"/>
      <c r="P192"/>
      <c r="Q192"/>
      <c r="R192"/>
      <c r="S192"/>
      <c r="T192"/>
      <c r="U192"/>
    </row>
    <row r="193" spans="2:21" s="5" customFormat="1" ht="15" customHeight="1" collapsed="1" x14ac:dyDescent="0.25">
      <c r="B193" s="27" t="s">
        <v>105</v>
      </c>
      <c r="C193" s="12"/>
      <c r="D193" s="40"/>
      <c r="E193" s="22">
        <v>36</v>
      </c>
      <c r="F193" s="28">
        <v>10</v>
      </c>
      <c r="G193" s="28">
        <v>5</v>
      </c>
      <c r="H193" s="22">
        <v>11</v>
      </c>
      <c r="I193" s="48">
        <f>H193/E193</f>
        <v>0.30555555555555558</v>
      </c>
      <c r="J193" s="8"/>
      <c r="K193" s="24"/>
      <c r="L193" s="87" t="s">
        <v>240</v>
      </c>
      <c r="M193" s="88"/>
      <c r="N193" s="89"/>
      <c r="O193"/>
      <c r="P193"/>
      <c r="Q193"/>
      <c r="R193"/>
      <c r="S193"/>
      <c r="T193"/>
      <c r="U193"/>
    </row>
    <row r="194" spans="2:21" s="5" customFormat="1" ht="15" hidden="1" customHeight="1" outlineLevel="1" x14ac:dyDescent="0.25">
      <c r="B194" s="27" t="s">
        <v>115</v>
      </c>
      <c r="C194" s="6"/>
      <c r="D194" s="40"/>
      <c r="E194" s="22"/>
      <c r="F194" s="28"/>
      <c r="G194" s="28"/>
      <c r="H194" s="22"/>
      <c r="I194" s="48"/>
      <c r="J194" s="8"/>
      <c r="K194" s="24"/>
      <c r="L194" s="76"/>
      <c r="M194" s="76"/>
      <c r="N194" s="76"/>
      <c r="O194"/>
      <c r="P194"/>
      <c r="Q194"/>
      <c r="R194"/>
      <c r="S194"/>
      <c r="T194"/>
      <c r="U194"/>
    </row>
    <row r="195" spans="2:21" s="5" customFormat="1" ht="15" hidden="1" customHeight="1" outlineLevel="1" x14ac:dyDescent="0.25">
      <c r="B195" s="27"/>
      <c r="C195" s="44" t="s">
        <v>216</v>
      </c>
      <c r="D195" s="40"/>
      <c r="E195" s="22"/>
      <c r="F195" s="28"/>
      <c r="G195" s="29"/>
      <c r="H195" s="22"/>
      <c r="I195" s="48"/>
      <c r="J195" s="8"/>
      <c r="K195" s="24"/>
      <c r="L195" s="76"/>
      <c r="M195" s="76"/>
      <c r="N195" s="76"/>
      <c r="O195"/>
      <c r="P195"/>
      <c r="Q195"/>
      <c r="R195"/>
      <c r="S195"/>
      <c r="T195"/>
      <c r="U195"/>
    </row>
    <row r="196" spans="2:21" s="5" customFormat="1" ht="15" hidden="1" customHeight="1" outlineLevel="1" x14ac:dyDescent="0.25">
      <c r="B196" s="27"/>
      <c r="C196" s="43" t="s">
        <v>133</v>
      </c>
      <c r="D196" s="40" t="s">
        <v>235</v>
      </c>
      <c r="E196" s="22"/>
      <c r="F196" s="28"/>
      <c r="G196" s="29"/>
      <c r="H196" s="22"/>
      <c r="I196" s="48"/>
      <c r="J196" s="8"/>
      <c r="K196" s="24"/>
      <c r="L196" s="76"/>
      <c r="M196" s="76"/>
      <c r="N196" s="76"/>
      <c r="O196"/>
      <c r="P196"/>
      <c r="Q196"/>
      <c r="R196"/>
      <c r="S196"/>
      <c r="T196"/>
      <c r="U196"/>
    </row>
    <row r="197" spans="2:21" s="5" customFormat="1" ht="15" hidden="1" customHeight="1" outlineLevel="1" collapsed="1" x14ac:dyDescent="0.25">
      <c r="B197" s="27"/>
      <c r="C197" s="43" t="s">
        <v>217</v>
      </c>
      <c r="D197" s="40" t="s">
        <v>235</v>
      </c>
      <c r="E197" s="22"/>
      <c r="F197" s="28"/>
      <c r="G197" s="29"/>
      <c r="H197" s="22"/>
      <c r="I197" s="48"/>
      <c r="J197" s="8"/>
      <c r="K197" s="24"/>
      <c r="L197" s="76"/>
      <c r="M197" s="76"/>
      <c r="N197" s="76"/>
      <c r="O197"/>
      <c r="P197"/>
      <c r="Q197"/>
      <c r="R197"/>
      <c r="S197"/>
      <c r="T197"/>
      <c r="U197"/>
    </row>
    <row r="198" spans="2:21" s="5" customFormat="1" ht="15" hidden="1" customHeight="1" outlineLevel="1" collapsed="1" x14ac:dyDescent="0.25">
      <c r="B198" s="27"/>
      <c r="C198" s="6" t="s">
        <v>116</v>
      </c>
      <c r="D198" s="40" t="s">
        <v>235</v>
      </c>
      <c r="E198" s="22"/>
      <c r="F198" s="28"/>
      <c r="G198" s="29"/>
      <c r="H198" s="22"/>
      <c r="I198" s="48"/>
      <c r="J198" s="8"/>
      <c r="K198" s="24"/>
      <c r="L198" s="76"/>
      <c r="M198" s="76"/>
      <c r="N198" s="76"/>
      <c r="O198"/>
      <c r="P198"/>
      <c r="Q198"/>
      <c r="R198"/>
      <c r="S198"/>
      <c r="T198"/>
      <c r="U198"/>
    </row>
    <row r="199" spans="2:21" ht="15" hidden="1" customHeight="1" outlineLevel="1" collapsed="1" x14ac:dyDescent="0.25">
      <c r="B199" s="27"/>
      <c r="C199" s="43" t="s">
        <v>127</v>
      </c>
      <c r="E199" s="22"/>
      <c r="F199" s="28"/>
      <c r="G199" s="29"/>
      <c r="H199" s="22"/>
      <c r="I199" s="48"/>
      <c r="J199" s="8"/>
      <c r="K199" s="24"/>
      <c r="L199" s="76"/>
      <c r="M199" s="76"/>
      <c r="N199" s="76"/>
    </row>
    <row r="200" spans="2:21" s="5" customFormat="1" ht="15" hidden="1" customHeight="1" outlineLevel="1" collapsed="1" x14ac:dyDescent="0.25">
      <c r="B200" s="27"/>
      <c r="C200" s="43" t="s">
        <v>219</v>
      </c>
      <c r="D200" s="40"/>
      <c r="E200" s="22"/>
      <c r="F200" s="28"/>
      <c r="G200" s="29"/>
      <c r="H200" s="22"/>
      <c r="I200" s="48"/>
      <c r="J200" s="8"/>
      <c r="K200" s="24"/>
      <c r="L200" s="76"/>
      <c r="M200" s="76"/>
      <c r="N200" s="76"/>
      <c r="O200"/>
      <c r="P200"/>
      <c r="Q200"/>
      <c r="R200"/>
      <c r="S200"/>
      <c r="T200"/>
      <c r="U200"/>
    </row>
    <row r="201" spans="2:21" s="5" customFormat="1" ht="15" hidden="1" customHeight="1" outlineLevel="1" x14ac:dyDescent="0.25">
      <c r="B201" s="27"/>
      <c r="C201" s="43" t="s">
        <v>223</v>
      </c>
      <c r="D201" s="40"/>
      <c r="E201" s="22"/>
      <c r="F201" s="28"/>
      <c r="G201" s="29"/>
      <c r="H201" s="22"/>
      <c r="I201" s="48"/>
      <c r="J201" s="8"/>
      <c r="K201" s="24"/>
      <c r="L201" s="76"/>
      <c r="M201" s="76"/>
      <c r="N201" s="76"/>
      <c r="O201"/>
    </row>
    <row r="202" spans="2:21" s="5" customFormat="1" ht="15" hidden="1" customHeight="1" outlineLevel="1" collapsed="1" x14ac:dyDescent="0.25">
      <c r="B202" s="27"/>
      <c r="C202" s="43" t="s">
        <v>128</v>
      </c>
      <c r="D202" s="40" t="s">
        <v>235</v>
      </c>
      <c r="E202" s="22"/>
      <c r="F202" s="28"/>
      <c r="G202" s="29"/>
      <c r="H202" s="22"/>
      <c r="I202" s="48"/>
      <c r="J202" s="8"/>
      <c r="K202" s="24"/>
      <c r="L202" s="76"/>
      <c r="M202" s="76"/>
      <c r="N202" s="76"/>
      <c r="O202"/>
      <c r="P202"/>
      <c r="Q202"/>
      <c r="R202"/>
      <c r="S202"/>
      <c r="T202"/>
      <c r="U202"/>
    </row>
    <row r="203" spans="2:21" ht="15" hidden="1" customHeight="1" outlineLevel="1" collapsed="1" x14ac:dyDescent="0.25">
      <c r="B203" s="27"/>
      <c r="C203" s="6" t="s">
        <v>132</v>
      </c>
      <c r="D203" s="40" t="s">
        <v>235</v>
      </c>
      <c r="E203" s="22"/>
      <c r="F203" s="28"/>
      <c r="G203" s="29"/>
      <c r="H203" s="22"/>
      <c r="I203" s="48"/>
      <c r="J203" s="8"/>
      <c r="K203" s="24"/>
      <c r="L203" s="76"/>
      <c r="M203" s="76"/>
      <c r="N203" s="76"/>
    </row>
    <row r="204" spans="2:21" ht="15" hidden="1" customHeight="1" outlineLevel="1" collapsed="1" x14ac:dyDescent="0.25">
      <c r="B204" s="27"/>
      <c r="C204" s="43" t="s">
        <v>129</v>
      </c>
      <c r="D204" s="40" t="s">
        <v>235</v>
      </c>
      <c r="E204" s="22"/>
      <c r="F204" s="28"/>
      <c r="G204" s="29"/>
      <c r="H204" s="22"/>
      <c r="I204" s="48"/>
      <c r="J204" s="8"/>
      <c r="K204" s="24"/>
      <c r="L204" s="76"/>
      <c r="M204" s="76"/>
      <c r="N204" s="76"/>
    </row>
    <row r="205" spans="2:21" s="5" customFormat="1" ht="15" customHeight="1" collapsed="1" x14ac:dyDescent="0.25">
      <c r="B205" s="27" t="s">
        <v>177</v>
      </c>
      <c r="C205" s="6"/>
      <c r="D205" s="40"/>
      <c r="E205" s="22">
        <v>37</v>
      </c>
      <c r="F205" s="28">
        <v>9</v>
      </c>
      <c r="G205" s="28">
        <v>6</v>
      </c>
      <c r="H205" s="22">
        <v>26</v>
      </c>
      <c r="I205" s="48">
        <f>H205/E205</f>
        <v>0.70270270270270274</v>
      </c>
      <c r="J205" s="8"/>
      <c r="K205" s="24"/>
      <c r="L205" s="77" t="s">
        <v>241</v>
      </c>
      <c r="M205" s="78" t="s">
        <v>144</v>
      </c>
      <c r="N205" s="79" t="s">
        <v>145</v>
      </c>
      <c r="O205"/>
    </row>
    <row r="206" spans="2:21" ht="15" hidden="1" customHeight="1" outlineLevel="1" collapsed="1" x14ac:dyDescent="0.25">
      <c r="B206" s="27" t="s">
        <v>86</v>
      </c>
      <c r="C206" s="12"/>
      <c r="E206" s="22"/>
      <c r="F206" s="28"/>
      <c r="G206" s="28"/>
      <c r="H206" s="22"/>
      <c r="I206" s="48"/>
      <c r="J206" s="8"/>
      <c r="K206" s="24"/>
    </row>
    <row r="207" spans="2:21" ht="15" hidden="1" customHeight="1" outlineLevel="1" collapsed="1" x14ac:dyDescent="0.25">
      <c r="B207" s="27" t="s">
        <v>0</v>
      </c>
      <c r="C207" s="43" t="s">
        <v>216</v>
      </c>
      <c r="D207" s="40" t="s">
        <v>235</v>
      </c>
      <c r="E207" s="22"/>
      <c r="F207" s="28"/>
      <c r="G207" s="28"/>
      <c r="H207" s="22"/>
      <c r="I207" s="48"/>
      <c r="J207" s="8"/>
      <c r="K207" s="24"/>
    </row>
    <row r="208" spans="2:21" ht="15" hidden="1" customHeight="1" outlineLevel="1" collapsed="1" x14ac:dyDescent="0.25">
      <c r="B208" s="27" t="s">
        <v>0</v>
      </c>
      <c r="C208" s="43" t="s">
        <v>116</v>
      </c>
      <c r="D208" s="40" t="s">
        <v>235</v>
      </c>
      <c r="E208" s="22"/>
      <c r="F208" s="28"/>
      <c r="G208" s="28"/>
      <c r="H208" s="22"/>
      <c r="I208" s="48"/>
      <c r="J208" s="8"/>
      <c r="K208" s="24"/>
    </row>
    <row r="209" spans="2:21" s="5" customFormat="1" ht="15" hidden="1" customHeight="1" outlineLevel="1" x14ac:dyDescent="0.25">
      <c r="B209" s="27" t="s">
        <v>0</v>
      </c>
      <c r="C209" s="44" t="s">
        <v>127</v>
      </c>
      <c r="D209" s="40"/>
      <c r="E209" s="22"/>
      <c r="F209" s="28"/>
      <c r="G209" s="28"/>
      <c r="H209" s="22"/>
      <c r="I209" s="48"/>
      <c r="J209" s="8"/>
      <c r="K209" s="24"/>
      <c r="L209"/>
      <c r="M209"/>
      <c r="N209"/>
      <c r="O209"/>
    </row>
    <row r="210" spans="2:21" ht="15" hidden="1" customHeight="1" outlineLevel="1" collapsed="1" x14ac:dyDescent="0.25">
      <c r="B210" s="27"/>
      <c r="C210" s="43" t="s">
        <v>128</v>
      </c>
      <c r="E210" s="22"/>
      <c r="F210" s="28"/>
      <c r="G210" s="28"/>
      <c r="H210" s="22"/>
      <c r="I210" s="48"/>
      <c r="J210" s="8"/>
      <c r="K210" s="24"/>
    </row>
    <row r="211" spans="2:21" ht="15" hidden="1" customHeight="1" outlineLevel="1" collapsed="1" x14ac:dyDescent="0.25">
      <c r="B211" s="27"/>
      <c r="C211" s="43" t="s">
        <v>218</v>
      </c>
      <c r="E211" s="22"/>
      <c r="F211" s="28"/>
      <c r="G211" s="28"/>
      <c r="H211" s="22"/>
      <c r="I211" s="48"/>
      <c r="J211" s="8"/>
      <c r="K211" s="24"/>
    </row>
    <row r="212" spans="2:21" ht="15" customHeight="1" collapsed="1" x14ac:dyDescent="0.25">
      <c r="B212" s="27" t="s">
        <v>86</v>
      </c>
      <c r="C212" s="6"/>
      <c r="E212" s="22">
        <v>37</v>
      </c>
      <c r="F212" s="28">
        <v>4</v>
      </c>
      <c r="G212" s="28">
        <v>2</v>
      </c>
      <c r="H212" s="22">
        <v>32</v>
      </c>
      <c r="I212" s="48">
        <f>H212/E212</f>
        <v>0.86486486486486491</v>
      </c>
      <c r="J212" s="8"/>
      <c r="K212" s="24"/>
      <c r="L212" s="59" t="s">
        <v>245</v>
      </c>
      <c r="M212" s="60">
        <f>AVERAGE(F18:F86)</f>
        <v>7.5</v>
      </c>
      <c r="N212" s="61">
        <f>AVERAGE(G18:G86)</f>
        <v>2.75</v>
      </c>
    </row>
    <row r="213" spans="2:21" ht="15" hidden="1" customHeight="1" outlineLevel="1" x14ac:dyDescent="0.25">
      <c r="B213" s="27" t="s">
        <v>40</v>
      </c>
      <c r="C213" s="12"/>
      <c r="E213" s="22"/>
      <c r="F213" s="28"/>
      <c r="G213" s="28"/>
      <c r="H213" s="22"/>
      <c r="I213" s="48"/>
      <c r="J213" s="8"/>
      <c r="K213" s="24"/>
    </row>
    <row r="214" spans="2:21" s="5" customFormat="1" ht="15" hidden="1" customHeight="1" outlineLevel="1" collapsed="1" x14ac:dyDescent="0.25">
      <c r="B214" s="27" t="s">
        <v>0</v>
      </c>
      <c r="C214" s="6" t="s">
        <v>116</v>
      </c>
      <c r="D214" s="40" t="s">
        <v>235</v>
      </c>
      <c r="E214" s="22"/>
      <c r="F214" s="28"/>
      <c r="G214" s="28"/>
      <c r="H214" s="22"/>
      <c r="I214" s="48"/>
      <c r="J214" s="8"/>
      <c r="K214" s="24"/>
      <c r="L214"/>
      <c r="M214"/>
      <c r="N214"/>
      <c r="O214"/>
      <c r="P214"/>
      <c r="Q214"/>
      <c r="R214"/>
      <c r="S214"/>
      <c r="T214"/>
      <c r="U214"/>
    </row>
    <row r="215" spans="2:21" s="5" customFormat="1" ht="15" hidden="1" customHeight="1" outlineLevel="1" collapsed="1" x14ac:dyDescent="0.25">
      <c r="B215" s="27"/>
      <c r="C215" s="43" t="s">
        <v>127</v>
      </c>
      <c r="D215" s="40"/>
      <c r="E215" s="22"/>
      <c r="F215" s="28"/>
      <c r="G215" s="28"/>
      <c r="H215" s="22"/>
      <c r="I215" s="48"/>
      <c r="J215" s="8"/>
      <c r="K215" s="24"/>
      <c r="L215"/>
      <c r="M215"/>
      <c r="N215"/>
      <c r="O215"/>
      <c r="P215"/>
      <c r="Q215"/>
      <c r="R215"/>
      <c r="S215"/>
      <c r="T215"/>
      <c r="U215"/>
    </row>
    <row r="216" spans="2:21" s="5" customFormat="1" ht="15" hidden="1" customHeight="1" outlineLevel="1" collapsed="1" x14ac:dyDescent="0.25">
      <c r="B216" s="27"/>
      <c r="C216" s="6" t="s">
        <v>117</v>
      </c>
      <c r="D216" s="40" t="s">
        <v>235</v>
      </c>
      <c r="E216" s="22"/>
      <c r="F216" s="28"/>
      <c r="G216" s="28"/>
      <c r="H216" s="22"/>
      <c r="I216" s="48"/>
      <c r="J216" s="8"/>
      <c r="K216" s="24"/>
      <c r="L216"/>
      <c r="M216"/>
      <c r="N216"/>
      <c r="O216"/>
      <c r="P216"/>
      <c r="Q216"/>
      <c r="R216"/>
      <c r="S216"/>
      <c r="T216"/>
      <c r="U216"/>
    </row>
    <row r="217" spans="2:21" ht="15" hidden="1" customHeight="1" outlineLevel="1" collapsed="1" x14ac:dyDescent="0.25">
      <c r="B217" s="27"/>
      <c r="C217" s="6" t="s">
        <v>129</v>
      </c>
      <c r="D217" s="40" t="s">
        <v>235</v>
      </c>
      <c r="E217" s="22"/>
      <c r="F217" s="28"/>
      <c r="G217" s="28"/>
      <c r="H217" s="22"/>
      <c r="I217" s="48"/>
      <c r="J217" s="8"/>
      <c r="K217" s="24"/>
    </row>
    <row r="218" spans="2:21" ht="15" hidden="1" customHeight="1" outlineLevel="1" collapsed="1" x14ac:dyDescent="0.25">
      <c r="B218" s="27"/>
      <c r="C218" s="7" t="s">
        <v>218</v>
      </c>
      <c r="D218" s="40" t="s">
        <v>235</v>
      </c>
      <c r="E218" s="22"/>
      <c r="F218" s="28"/>
      <c r="G218" s="28"/>
      <c r="H218" s="22"/>
      <c r="I218" s="48"/>
      <c r="J218" s="8"/>
      <c r="K218" s="24"/>
    </row>
    <row r="219" spans="2:21" ht="15" customHeight="1" collapsed="1" x14ac:dyDescent="0.25">
      <c r="B219" s="27" t="s">
        <v>195</v>
      </c>
      <c r="C219" s="12"/>
      <c r="E219" s="22">
        <v>42</v>
      </c>
      <c r="F219" s="28">
        <v>4</v>
      </c>
      <c r="G219" s="28">
        <v>4</v>
      </c>
      <c r="H219" s="22">
        <v>39</v>
      </c>
      <c r="I219" s="48">
        <f>H219/E219</f>
        <v>0.9285714285714286</v>
      </c>
      <c r="J219" s="8"/>
      <c r="K219" s="24"/>
      <c r="L219" s="59" t="s">
        <v>246</v>
      </c>
      <c r="M219" s="60">
        <f>AVERAGE(F92:F324)</f>
        <v>6.3076923076923075</v>
      </c>
      <c r="N219" s="61">
        <f>AVERAGE(G92:G324)</f>
        <v>3.9615384615384617</v>
      </c>
    </row>
    <row r="220" spans="2:21" s="5" customFormat="1" ht="15" hidden="1" customHeight="1" outlineLevel="1" x14ac:dyDescent="0.25">
      <c r="B220" s="27" t="s">
        <v>45</v>
      </c>
      <c r="C220" s="12"/>
      <c r="D220" s="40"/>
      <c r="E220" s="22"/>
      <c r="F220" s="28"/>
      <c r="G220" s="28"/>
      <c r="H220" s="22"/>
      <c r="I220" s="48"/>
      <c r="J220" s="8"/>
      <c r="K220" s="24"/>
      <c r="L220"/>
      <c r="M220"/>
      <c r="N220" s="61"/>
      <c r="O220"/>
      <c r="P220"/>
      <c r="Q220"/>
      <c r="R220"/>
      <c r="S220"/>
      <c r="T220"/>
      <c r="U220"/>
    </row>
    <row r="221" spans="2:21" s="5" customFormat="1" ht="15" hidden="1" customHeight="1" outlineLevel="1" x14ac:dyDescent="0.25">
      <c r="B221" s="27"/>
      <c r="C221" s="6" t="s">
        <v>216</v>
      </c>
      <c r="D221" s="40" t="s">
        <v>235</v>
      </c>
      <c r="E221" s="22"/>
      <c r="F221" s="28"/>
      <c r="G221" s="28"/>
      <c r="H221" s="22"/>
      <c r="I221" s="48"/>
      <c r="J221" s="8"/>
      <c r="K221" s="24"/>
      <c r="L221"/>
      <c r="M221"/>
      <c r="N221" s="61"/>
      <c r="O221"/>
      <c r="P221"/>
      <c r="Q221"/>
      <c r="R221"/>
      <c r="S221"/>
      <c r="T221"/>
      <c r="U221"/>
    </row>
    <row r="222" spans="2:21" ht="15" hidden="1" customHeight="1" outlineLevel="1" collapsed="1" x14ac:dyDescent="0.25">
      <c r="B222" s="27"/>
      <c r="C222" s="6" t="s">
        <v>133</v>
      </c>
      <c r="D222" s="40" t="s">
        <v>235</v>
      </c>
      <c r="E222" s="22"/>
      <c r="F222" s="28"/>
      <c r="G222" s="28"/>
      <c r="H222" s="22"/>
      <c r="I222" s="48"/>
      <c r="J222" s="8"/>
      <c r="K222" s="24"/>
      <c r="N222" s="61"/>
    </row>
    <row r="223" spans="2:21" s="5" customFormat="1" ht="15" hidden="1" customHeight="1" outlineLevel="1" x14ac:dyDescent="0.25">
      <c r="B223" s="27"/>
      <c r="C223" s="43" t="s">
        <v>127</v>
      </c>
      <c r="D223" s="40"/>
      <c r="E223" s="22"/>
      <c r="F223" s="28"/>
      <c r="G223" s="28"/>
      <c r="H223" s="22"/>
      <c r="I223" s="48"/>
      <c r="J223" s="8"/>
      <c r="K223" s="24"/>
      <c r="L223"/>
      <c r="M223"/>
      <c r="N223" s="61"/>
      <c r="O223"/>
    </row>
    <row r="224" spans="2:21" s="5" customFormat="1" ht="15" customHeight="1" collapsed="1" x14ac:dyDescent="0.25">
      <c r="B224" s="27" t="s">
        <v>151</v>
      </c>
      <c r="C224" s="12"/>
      <c r="D224" s="40"/>
      <c r="E224" s="22">
        <v>42</v>
      </c>
      <c r="F224" s="28">
        <v>2</v>
      </c>
      <c r="G224" s="28">
        <v>2</v>
      </c>
      <c r="H224" s="22">
        <v>32</v>
      </c>
      <c r="I224" s="48">
        <f>H224/E224</f>
        <v>0.76190476190476186</v>
      </c>
      <c r="J224" s="8"/>
      <c r="K224" s="24"/>
      <c r="L224" s="59" t="s">
        <v>247</v>
      </c>
      <c r="M224" s="60">
        <f>AVERAGE(F336:F886)</f>
        <v>7.9615384615384617</v>
      </c>
      <c r="N224" s="61">
        <f>AVERAGE(G336:G886)</f>
        <v>4.9807692307692308</v>
      </c>
      <c r="O224"/>
      <c r="P224"/>
      <c r="Q224"/>
      <c r="R224"/>
      <c r="S224"/>
      <c r="T224"/>
      <c r="U224"/>
    </row>
    <row r="225" spans="2:21" s="5" customFormat="1" ht="15" hidden="1" customHeight="1" outlineLevel="1" collapsed="1" x14ac:dyDescent="0.25">
      <c r="B225" s="27" t="s">
        <v>57</v>
      </c>
      <c r="C225" s="12"/>
      <c r="D225" s="40"/>
      <c r="E225" s="22"/>
      <c r="F225" s="28"/>
      <c r="G225" s="28"/>
      <c r="H225" s="22"/>
      <c r="I225" s="48"/>
      <c r="J225" s="8"/>
      <c r="K225" s="24"/>
      <c r="L225"/>
      <c r="M225"/>
      <c r="N225" s="61"/>
      <c r="O225"/>
      <c r="P225"/>
      <c r="Q225"/>
      <c r="R225"/>
      <c r="S225"/>
      <c r="T225"/>
      <c r="U225"/>
    </row>
    <row r="226" spans="2:21" s="5" customFormat="1" ht="15" hidden="1" customHeight="1" outlineLevel="1" x14ac:dyDescent="0.25">
      <c r="B226" s="27" t="s">
        <v>0</v>
      </c>
      <c r="C226" s="7" t="s">
        <v>216</v>
      </c>
      <c r="D226" s="40" t="s">
        <v>235</v>
      </c>
      <c r="E226" s="22"/>
      <c r="F226" s="28"/>
      <c r="G226" s="28"/>
      <c r="H226" s="22"/>
      <c r="I226" s="48"/>
      <c r="J226" s="8"/>
      <c r="K226" s="24"/>
      <c r="L226"/>
      <c r="M226"/>
      <c r="N226" s="61"/>
      <c r="O226"/>
    </row>
    <row r="227" spans="2:21" s="5" customFormat="1" ht="15" hidden="1" customHeight="1" outlineLevel="1" x14ac:dyDescent="0.25">
      <c r="B227" s="27"/>
      <c r="C227" s="7" t="s">
        <v>116</v>
      </c>
      <c r="D227" s="40" t="s">
        <v>235</v>
      </c>
      <c r="E227" s="22"/>
      <c r="F227" s="28"/>
      <c r="G227" s="28"/>
      <c r="H227" s="22"/>
      <c r="I227" s="48"/>
      <c r="J227" s="8"/>
      <c r="K227" s="24"/>
      <c r="L227"/>
      <c r="M227"/>
      <c r="N227" s="61"/>
      <c r="O227"/>
    </row>
    <row r="228" spans="2:21" s="5" customFormat="1" ht="15" hidden="1" customHeight="1" outlineLevel="1" collapsed="1" x14ac:dyDescent="0.25">
      <c r="B228" s="27"/>
      <c r="C228" s="44" t="s">
        <v>127</v>
      </c>
      <c r="D228" s="40"/>
      <c r="E228" s="22"/>
      <c r="F228" s="28"/>
      <c r="G228" s="28"/>
      <c r="H228" s="22"/>
      <c r="I228" s="48"/>
      <c r="J228" s="8"/>
      <c r="K228" s="24"/>
      <c r="L228"/>
      <c r="M228"/>
      <c r="N228" s="61"/>
      <c r="O228"/>
      <c r="P228"/>
      <c r="Q228"/>
      <c r="R228"/>
      <c r="S228"/>
      <c r="T228"/>
      <c r="U228"/>
    </row>
    <row r="229" spans="2:21" ht="15" hidden="1" customHeight="1" outlineLevel="1" collapsed="1" x14ac:dyDescent="0.25">
      <c r="B229" s="27"/>
      <c r="C229" s="6" t="s">
        <v>128</v>
      </c>
      <c r="D229" s="40" t="s">
        <v>235</v>
      </c>
      <c r="E229" s="22"/>
      <c r="F229" s="28"/>
      <c r="G229" s="28"/>
      <c r="H229" s="22"/>
      <c r="I229" s="48"/>
      <c r="J229" s="8"/>
      <c r="K229" s="24"/>
      <c r="N229" s="61"/>
    </row>
    <row r="230" spans="2:21" s="5" customFormat="1" ht="15" customHeight="1" collapsed="1" x14ac:dyDescent="0.25">
      <c r="B230" s="27" t="s">
        <v>57</v>
      </c>
      <c r="C230" s="12"/>
      <c r="D230" s="40"/>
      <c r="E230" s="22">
        <v>43</v>
      </c>
      <c r="F230" s="28">
        <v>3</v>
      </c>
      <c r="G230" s="28">
        <v>3</v>
      </c>
      <c r="H230" s="22">
        <v>33</v>
      </c>
      <c r="I230" s="48">
        <f>H230/E230</f>
        <v>0.76744186046511631</v>
      </c>
      <c r="J230" s="8"/>
      <c r="K230" s="24"/>
      <c r="L230" s="59" t="s">
        <v>248</v>
      </c>
      <c r="M230" s="60">
        <f>AVERAGE(F901:F1395)</f>
        <v>7.591836734693878</v>
      </c>
      <c r="N230" s="61">
        <f>AVERAGE(G901:G1395)</f>
        <v>5.4897959183673466</v>
      </c>
      <c r="O230"/>
      <c r="P230"/>
      <c r="Q230"/>
      <c r="R230"/>
      <c r="S230"/>
      <c r="T230"/>
      <c r="U230"/>
    </row>
    <row r="231" spans="2:21" ht="15" hidden="1" customHeight="1" outlineLevel="1" collapsed="1" x14ac:dyDescent="0.25">
      <c r="B231" s="27" t="s">
        <v>1</v>
      </c>
      <c r="C231" s="12"/>
      <c r="E231" s="22"/>
      <c r="F231" s="28"/>
      <c r="G231" s="28"/>
      <c r="H231" s="22"/>
      <c r="I231" s="48"/>
      <c r="J231" s="8"/>
      <c r="K231" s="24"/>
    </row>
    <row r="232" spans="2:21" s="5" customFormat="1" ht="15" hidden="1" customHeight="1" outlineLevel="1" collapsed="1" x14ac:dyDescent="0.25">
      <c r="B232" s="27" t="s">
        <v>0</v>
      </c>
      <c r="C232" s="43" t="s">
        <v>216</v>
      </c>
      <c r="D232" s="40" t="s">
        <v>235</v>
      </c>
      <c r="E232" s="22"/>
      <c r="F232" s="28"/>
      <c r="G232" s="29"/>
      <c r="H232" s="22"/>
      <c r="I232" s="48"/>
      <c r="J232" s="8"/>
      <c r="K232" s="24"/>
      <c r="L232"/>
      <c r="M232"/>
      <c r="N232"/>
      <c r="O232"/>
      <c r="P232"/>
      <c r="Q232"/>
      <c r="R232"/>
      <c r="S232"/>
      <c r="T232"/>
      <c r="U232"/>
    </row>
    <row r="233" spans="2:21" s="5" customFormat="1" ht="15" hidden="1" customHeight="1" outlineLevel="1" collapsed="1" x14ac:dyDescent="0.25">
      <c r="B233" s="27"/>
      <c r="C233" s="44" t="s">
        <v>136</v>
      </c>
      <c r="D233" s="40"/>
      <c r="E233" s="22"/>
      <c r="F233" s="28"/>
      <c r="G233" s="29"/>
      <c r="H233" s="22"/>
      <c r="I233" s="48"/>
      <c r="J233" s="8"/>
      <c r="K233" s="24"/>
      <c r="L233"/>
      <c r="M233"/>
      <c r="N233"/>
      <c r="O233"/>
      <c r="P233"/>
      <c r="Q233"/>
      <c r="R233"/>
      <c r="S233"/>
      <c r="T233"/>
      <c r="U233"/>
    </row>
    <row r="234" spans="2:21" s="5" customFormat="1" ht="15" hidden="1" customHeight="1" outlineLevel="1" x14ac:dyDescent="0.25">
      <c r="B234" s="27"/>
      <c r="C234" s="6" t="s">
        <v>116</v>
      </c>
      <c r="D234" s="40" t="s">
        <v>235</v>
      </c>
      <c r="E234" s="22"/>
      <c r="F234" s="28"/>
      <c r="G234" s="29"/>
      <c r="H234" s="22"/>
      <c r="I234" s="48"/>
      <c r="J234" s="8"/>
      <c r="K234" s="24"/>
      <c r="L234"/>
      <c r="M234"/>
      <c r="N234"/>
      <c r="O234"/>
      <c r="P234"/>
      <c r="Q234"/>
      <c r="R234"/>
      <c r="S234"/>
      <c r="T234"/>
      <c r="U234"/>
    </row>
    <row r="235" spans="2:21" s="5" customFormat="1" ht="15" hidden="1" customHeight="1" outlineLevel="1" collapsed="1" x14ac:dyDescent="0.25">
      <c r="B235" s="27"/>
      <c r="C235" s="43" t="s">
        <v>223</v>
      </c>
      <c r="D235" s="40"/>
      <c r="E235" s="22"/>
      <c r="F235" s="28"/>
      <c r="G235" s="29"/>
      <c r="H235" s="22"/>
      <c r="I235" s="48"/>
      <c r="J235" s="8"/>
      <c r="K235" s="24"/>
      <c r="L235"/>
      <c r="M235"/>
      <c r="N235"/>
      <c r="O235"/>
      <c r="P235"/>
      <c r="Q235"/>
      <c r="R235"/>
      <c r="S235"/>
      <c r="T235"/>
      <c r="U235"/>
    </row>
    <row r="236" spans="2:21" s="5" customFormat="1" ht="15" hidden="1" customHeight="1" outlineLevel="1" collapsed="1" x14ac:dyDescent="0.25">
      <c r="B236" s="27"/>
      <c r="C236" s="43" t="s">
        <v>220</v>
      </c>
      <c r="D236" s="40"/>
      <c r="E236" s="22"/>
      <c r="F236" s="28"/>
      <c r="G236" s="29"/>
      <c r="H236" s="22"/>
      <c r="I236" s="48"/>
      <c r="J236" s="8"/>
      <c r="K236" s="24"/>
      <c r="L236"/>
      <c r="M236"/>
      <c r="N236"/>
      <c r="O236"/>
      <c r="P236"/>
      <c r="Q236"/>
      <c r="R236"/>
      <c r="S236"/>
      <c r="T236"/>
      <c r="U236"/>
    </row>
    <row r="237" spans="2:21" s="5" customFormat="1" ht="15" hidden="1" customHeight="1" outlineLevel="1" x14ac:dyDescent="0.25">
      <c r="B237" s="27"/>
      <c r="C237" s="6" t="s">
        <v>117</v>
      </c>
      <c r="D237" s="40" t="s">
        <v>235</v>
      </c>
      <c r="E237" s="22"/>
      <c r="F237" s="28"/>
      <c r="G237" s="29"/>
      <c r="H237" s="22"/>
      <c r="I237" s="48"/>
      <c r="J237" s="8"/>
      <c r="K237" s="24"/>
    </row>
    <row r="238" spans="2:21" s="5" customFormat="1" ht="15" hidden="1" customHeight="1" outlineLevel="1" collapsed="1" x14ac:dyDescent="0.25">
      <c r="B238" s="27"/>
      <c r="C238" s="43" t="s">
        <v>143</v>
      </c>
      <c r="D238" s="40"/>
      <c r="E238" s="22"/>
      <c r="F238" s="28"/>
      <c r="G238" s="29"/>
      <c r="H238" s="22"/>
      <c r="I238" s="48"/>
      <c r="J238" s="8"/>
      <c r="K238" s="24"/>
      <c r="L238"/>
      <c r="M238"/>
      <c r="N238"/>
      <c r="O238"/>
      <c r="P238"/>
      <c r="Q238"/>
      <c r="R238"/>
      <c r="S238"/>
      <c r="T238"/>
      <c r="U238"/>
    </row>
    <row r="239" spans="2:21" s="5" customFormat="1" ht="15" hidden="1" customHeight="1" outlineLevel="1" collapsed="1" x14ac:dyDescent="0.25">
      <c r="B239" s="27"/>
      <c r="C239" s="43" t="s">
        <v>128</v>
      </c>
      <c r="D239" s="40" t="s">
        <v>235</v>
      </c>
      <c r="E239" s="22"/>
      <c r="F239" s="28"/>
      <c r="G239" s="29"/>
      <c r="H239" s="22"/>
      <c r="I239" s="48"/>
      <c r="J239" s="8"/>
      <c r="K239" s="24"/>
      <c r="L239"/>
      <c r="M239"/>
      <c r="N239"/>
      <c r="O239"/>
      <c r="P239"/>
      <c r="Q239"/>
      <c r="R239"/>
      <c r="S239"/>
      <c r="T239"/>
      <c r="U239"/>
    </row>
    <row r="240" spans="2:21" s="5" customFormat="1" ht="15" hidden="1" customHeight="1" outlineLevel="1" collapsed="1" x14ac:dyDescent="0.25">
      <c r="B240" s="27"/>
      <c r="C240" s="44" t="s">
        <v>132</v>
      </c>
      <c r="D240" s="40"/>
      <c r="E240" s="22"/>
      <c r="F240" s="28"/>
      <c r="G240" s="29"/>
      <c r="H240" s="22"/>
      <c r="I240" s="48"/>
      <c r="J240" s="8"/>
      <c r="K240" s="24"/>
      <c r="L240"/>
      <c r="M240"/>
      <c r="N240"/>
      <c r="O240"/>
      <c r="P240"/>
      <c r="Q240"/>
      <c r="R240"/>
      <c r="S240"/>
      <c r="T240"/>
      <c r="U240"/>
    </row>
    <row r="241" spans="2:21" s="5" customFormat="1" ht="15" hidden="1" customHeight="1" outlineLevel="1" collapsed="1" x14ac:dyDescent="0.25">
      <c r="B241" s="27"/>
      <c r="C241" s="44" t="s">
        <v>129</v>
      </c>
      <c r="D241" s="40" t="s">
        <v>235</v>
      </c>
      <c r="E241" s="22"/>
      <c r="F241" s="28"/>
      <c r="G241" s="29"/>
      <c r="H241" s="22"/>
      <c r="I241" s="48"/>
      <c r="J241" s="8"/>
      <c r="K241" s="24"/>
      <c r="L241"/>
      <c r="M241"/>
      <c r="N241"/>
      <c r="O241"/>
      <c r="P241"/>
      <c r="Q241"/>
      <c r="R241"/>
      <c r="S241"/>
      <c r="T241"/>
      <c r="U241"/>
    </row>
    <row r="242" spans="2:21" s="5" customFormat="1" ht="15" hidden="1" customHeight="1" outlineLevel="1" collapsed="1" x14ac:dyDescent="0.25">
      <c r="B242" s="27"/>
      <c r="C242" s="43" t="s">
        <v>218</v>
      </c>
      <c r="D242" s="40" t="s">
        <v>235</v>
      </c>
      <c r="E242" s="22"/>
      <c r="F242" s="28"/>
      <c r="G242" s="29"/>
      <c r="H242" s="22"/>
      <c r="I242" s="48"/>
      <c r="J242" s="8"/>
      <c r="K242" s="24"/>
      <c r="L242"/>
      <c r="M242"/>
      <c r="N242"/>
      <c r="O242"/>
      <c r="P242"/>
      <c r="Q242"/>
      <c r="R242"/>
      <c r="S242"/>
      <c r="T242"/>
      <c r="U242"/>
    </row>
    <row r="243" spans="2:21" s="5" customFormat="1" ht="15" hidden="1" customHeight="1" outlineLevel="1" collapsed="1" x14ac:dyDescent="0.25">
      <c r="B243" s="27"/>
      <c r="C243" s="43" t="s">
        <v>134</v>
      </c>
      <c r="D243" s="40"/>
      <c r="E243" s="22"/>
      <c r="F243" s="28"/>
      <c r="G243" s="29"/>
      <c r="H243" s="22"/>
      <c r="I243" s="48"/>
      <c r="J243" s="8"/>
      <c r="K243" s="24"/>
      <c r="L243"/>
      <c r="M243"/>
      <c r="N243"/>
      <c r="O243"/>
      <c r="P243"/>
      <c r="Q243"/>
      <c r="R243"/>
      <c r="S243"/>
      <c r="T243"/>
      <c r="U243"/>
    </row>
    <row r="244" spans="2:21" s="5" customFormat="1" ht="15" customHeight="1" collapsed="1" thickBot="1" x14ac:dyDescent="0.3">
      <c r="B244" s="27" t="s">
        <v>153</v>
      </c>
      <c r="C244" s="12"/>
      <c r="D244" s="40"/>
      <c r="E244" s="22">
        <v>44</v>
      </c>
      <c r="F244" s="28">
        <v>12</v>
      </c>
      <c r="G244" s="28">
        <v>6</v>
      </c>
      <c r="H244" s="22">
        <v>35</v>
      </c>
      <c r="I244" s="48">
        <f>H244/E244</f>
        <v>0.79545454545454541</v>
      </c>
      <c r="J244" s="8"/>
      <c r="K244" s="24"/>
      <c r="L244" s="62" t="s">
        <v>242</v>
      </c>
      <c r="M244" s="63">
        <f>AVERAGE(F1408:F1576)</f>
        <v>12.25</v>
      </c>
      <c r="N244" s="64">
        <f>AVERAGE(G1408:G1576)</f>
        <v>11.166666666666666</v>
      </c>
      <c r="O244"/>
      <c r="P244"/>
      <c r="Q244"/>
      <c r="R244"/>
      <c r="S244"/>
      <c r="T244"/>
      <c r="U244"/>
    </row>
    <row r="245" spans="2:21" s="5" customFormat="1" ht="15" hidden="1" customHeight="1" outlineLevel="1" x14ac:dyDescent="0.25">
      <c r="B245" s="27" t="s">
        <v>130</v>
      </c>
      <c r="C245" s="6"/>
      <c r="D245" s="40"/>
      <c r="E245" s="22"/>
      <c r="F245" s="28"/>
      <c r="G245" s="28"/>
      <c r="H245" s="22"/>
      <c r="I245" s="48"/>
      <c r="J245" s="8"/>
      <c r="K245" s="24"/>
      <c r="L245"/>
      <c r="M245"/>
      <c r="N245"/>
      <c r="O245"/>
    </row>
    <row r="246" spans="2:21" s="5" customFormat="1" ht="15" hidden="1" customHeight="1" outlineLevel="1" x14ac:dyDescent="0.25">
      <c r="B246" s="27"/>
      <c r="C246" s="6" t="s">
        <v>216</v>
      </c>
      <c r="D246" s="40" t="s">
        <v>235</v>
      </c>
      <c r="E246" s="22"/>
      <c r="F246" s="28"/>
      <c r="G246" s="28"/>
      <c r="H246" s="22"/>
      <c r="I246" s="48"/>
      <c r="J246" s="8"/>
      <c r="K246" s="24"/>
      <c r="L246"/>
      <c r="M246"/>
      <c r="N246"/>
      <c r="O246"/>
      <c r="P246"/>
      <c r="Q246"/>
      <c r="R246"/>
      <c r="S246"/>
      <c r="T246"/>
      <c r="U246"/>
    </row>
    <row r="247" spans="2:21" s="5" customFormat="1" ht="15" hidden="1" customHeight="1" outlineLevel="1" x14ac:dyDescent="0.25">
      <c r="B247" s="27"/>
      <c r="C247" s="6" t="s">
        <v>116</v>
      </c>
      <c r="D247" s="40" t="s">
        <v>235</v>
      </c>
      <c r="E247" s="22"/>
      <c r="F247" s="28"/>
      <c r="G247" s="29"/>
      <c r="H247" s="22"/>
      <c r="I247" s="48"/>
      <c r="J247" s="8"/>
      <c r="K247" s="24"/>
    </row>
    <row r="248" spans="2:21" s="5" customFormat="1" ht="15" hidden="1" customHeight="1" outlineLevel="1" collapsed="1" x14ac:dyDescent="0.25">
      <c r="B248" s="27"/>
      <c r="C248" s="43" t="s">
        <v>127</v>
      </c>
      <c r="D248" s="40"/>
      <c r="E248" s="22"/>
      <c r="F248" s="28"/>
      <c r="G248" s="29"/>
      <c r="H248" s="22"/>
      <c r="I248" s="48"/>
      <c r="J248" s="8"/>
      <c r="K248" s="24"/>
      <c r="L248"/>
      <c r="M248"/>
      <c r="N248"/>
      <c r="O248"/>
      <c r="P248"/>
      <c r="Q248"/>
      <c r="R248"/>
      <c r="S248"/>
      <c r="T248"/>
      <c r="U248"/>
    </row>
    <row r="249" spans="2:21" ht="15" hidden="1" customHeight="1" outlineLevel="1" collapsed="1" x14ac:dyDescent="0.25">
      <c r="B249" s="27"/>
      <c r="C249" s="6" t="s">
        <v>117</v>
      </c>
      <c r="D249" s="40" t="s">
        <v>235</v>
      </c>
      <c r="E249" s="22"/>
      <c r="F249" s="28"/>
      <c r="G249" s="29"/>
      <c r="H249" s="22"/>
      <c r="I249" s="48"/>
      <c r="J249" s="8"/>
      <c r="K249" s="24"/>
    </row>
    <row r="250" spans="2:21" ht="15" hidden="1" customHeight="1" outlineLevel="1" collapsed="1" x14ac:dyDescent="0.25">
      <c r="B250" s="27"/>
      <c r="C250" s="6" t="s">
        <v>129</v>
      </c>
      <c r="D250" s="40" t="s">
        <v>235</v>
      </c>
      <c r="E250" s="22"/>
      <c r="F250" s="28"/>
      <c r="G250" s="29"/>
      <c r="H250" s="22"/>
      <c r="I250" s="48"/>
      <c r="J250" s="8"/>
      <c r="K250" s="24"/>
    </row>
    <row r="251" spans="2:21" s="5" customFormat="1" ht="15" customHeight="1" collapsed="1" thickBot="1" x14ac:dyDescent="0.3">
      <c r="B251" s="27" t="s">
        <v>170</v>
      </c>
      <c r="C251" s="6"/>
      <c r="D251" s="40"/>
      <c r="E251" s="22">
        <v>44</v>
      </c>
      <c r="F251" s="28">
        <v>4</v>
      </c>
      <c r="G251" s="28">
        <v>4</v>
      </c>
      <c r="H251" s="22">
        <v>29</v>
      </c>
      <c r="I251" s="48">
        <f>H251/E251</f>
        <v>0.65909090909090906</v>
      </c>
      <c r="J251" s="8"/>
      <c r="K251" s="24"/>
      <c r="L251"/>
      <c r="M251"/>
      <c r="N251"/>
      <c r="O251"/>
      <c r="P251"/>
      <c r="Q251"/>
      <c r="R251"/>
      <c r="S251"/>
      <c r="T251"/>
      <c r="U251"/>
    </row>
    <row r="252" spans="2:21" s="5" customFormat="1" ht="15" hidden="1" customHeight="1" outlineLevel="1" x14ac:dyDescent="0.25">
      <c r="B252" s="27" t="s">
        <v>37</v>
      </c>
      <c r="C252" s="12"/>
      <c r="D252" s="40"/>
      <c r="E252" s="22"/>
      <c r="F252" s="28"/>
      <c r="G252" s="28"/>
      <c r="H252" s="22"/>
      <c r="I252" s="48"/>
      <c r="J252" s="8"/>
      <c r="K252" s="24"/>
    </row>
    <row r="253" spans="2:21" s="5" customFormat="1" ht="15" hidden="1" customHeight="1" outlineLevel="1" collapsed="1" x14ac:dyDescent="0.25">
      <c r="B253" s="27" t="s">
        <v>0</v>
      </c>
      <c r="C253" s="43" t="s">
        <v>216</v>
      </c>
      <c r="D253" s="40" t="s">
        <v>235</v>
      </c>
      <c r="E253" s="22"/>
      <c r="F253" s="28"/>
      <c r="G253" s="28"/>
      <c r="H253" s="22"/>
      <c r="I253" s="48"/>
      <c r="J253" s="8"/>
      <c r="K253" s="24"/>
      <c r="L253"/>
      <c r="M253"/>
      <c r="N253"/>
      <c r="O253"/>
      <c r="P253"/>
      <c r="Q253"/>
      <c r="R253"/>
      <c r="S253"/>
      <c r="T253"/>
      <c r="U253"/>
    </row>
    <row r="254" spans="2:21" s="5" customFormat="1" ht="15" hidden="1" customHeight="1" outlineLevel="1" collapsed="1" x14ac:dyDescent="0.25">
      <c r="B254" s="27"/>
      <c r="C254" s="6" t="s">
        <v>136</v>
      </c>
      <c r="D254" s="40" t="s">
        <v>235</v>
      </c>
      <c r="E254" s="22"/>
      <c r="F254" s="28"/>
      <c r="G254" s="28"/>
      <c r="H254" s="22"/>
      <c r="I254" s="48"/>
      <c r="J254" s="8"/>
      <c r="K254" s="24"/>
      <c r="L254"/>
      <c r="M254"/>
      <c r="N254"/>
      <c r="O254"/>
      <c r="P254"/>
      <c r="Q254"/>
      <c r="R254"/>
      <c r="S254"/>
      <c r="T254"/>
      <c r="U254"/>
    </row>
    <row r="255" spans="2:21" s="5" customFormat="1" ht="15" hidden="1" customHeight="1" outlineLevel="1" collapsed="1" x14ac:dyDescent="0.25">
      <c r="B255" s="27" t="s">
        <v>0</v>
      </c>
      <c r="C255" s="43" t="s">
        <v>116</v>
      </c>
      <c r="D255" s="40" t="s">
        <v>235</v>
      </c>
      <c r="E255" s="22"/>
      <c r="F255" s="28"/>
      <c r="G255" s="28"/>
      <c r="H255" s="22"/>
      <c r="I255" s="48"/>
      <c r="J255" s="8"/>
      <c r="K255" s="24"/>
      <c r="L255"/>
      <c r="M255"/>
      <c r="N255"/>
      <c r="O255"/>
      <c r="P255"/>
      <c r="Q255"/>
      <c r="R255"/>
      <c r="S255"/>
      <c r="T255"/>
      <c r="U255"/>
    </row>
    <row r="256" spans="2:21" s="5" customFormat="1" ht="15" hidden="1" customHeight="1" outlineLevel="1" collapsed="1" x14ac:dyDescent="0.25">
      <c r="B256" s="27" t="s">
        <v>0</v>
      </c>
      <c r="C256" s="43" t="s">
        <v>127</v>
      </c>
      <c r="D256" s="40"/>
      <c r="E256" s="22"/>
      <c r="F256" s="28"/>
      <c r="G256" s="28"/>
      <c r="H256" s="22"/>
      <c r="I256" s="48"/>
      <c r="J256" s="8"/>
      <c r="K256" s="24"/>
      <c r="L256"/>
      <c r="M256"/>
      <c r="N256"/>
      <c r="O256"/>
      <c r="P256"/>
      <c r="Q256"/>
      <c r="R256"/>
      <c r="S256"/>
      <c r="T256"/>
      <c r="U256"/>
    </row>
    <row r="257" spans="2:21" s="5" customFormat="1" ht="15" hidden="1" customHeight="1" outlineLevel="1" x14ac:dyDescent="0.25">
      <c r="B257" s="27"/>
      <c r="C257" s="43" t="s">
        <v>128</v>
      </c>
      <c r="D257" s="40"/>
      <c r="E257" s="22"/>
      <c r="F257" s="28"/>
      <c r="G257" s="28"/>
      <c r="H257" s="22"/>
      <c r="I257" s="48"/>
      <c r="J257" s="8"/>
      <c r="K257" s="24"/>
    </row>
    <row r="258" spans="2:21" s="5" customFormat="1" ht="15" hidden="1" customHeight="1" outlineLevel="1" collapsed="1" x14ac:dyDescent="0.25">
      <c r="B258" s="27"/>
      <c r="C258" s="6" t="s">
        <v>132</v>
      </c>
      <c r="D258" s="40" t="s">
        <v>235</v>
      </c>
      <c r="E258" s="22"/>
      <c r="F258" s="28"/>
      <c r="G258" s="28"/>
      <c r="H258" s="22"/>
      <c r="I258" s="48"/>
      <c r="J258" s="8"/>
      <c r="K258" s="24"/>
      <c r="L258"/>
      <c r="M258"/>
      <c r="N258"/>
      <c r="O258"/>
      <c r="P258"/>
      <c r="Q258"/>
      <c r="R258"/>
      <c r="S258"/>
      <c r="T258"/>
      <c r="U258"/>
    </row>
    <row r="259" spans="2:21" ht="15" hidden="1" customHeight="1" outlineLevel="1" collapsed="1" thickBot="1" x14ac:dyDescent="0.3">
      <c r="B259" s="27"/>
      <c r="C259" s="43" t="s">
        <v>218</v>
      </c>
      <c r="E259" s="22"/>
      <c r="F259" s="28"/>
      <c r="G259" s="28"/>
      <c r="H259" s="22"/>
      <c r="I259" s="48"/>
      <c r="J259" s="8"/>
      <c r="K259" s="24"/>
    </row>
    <row r="260" spans="2:21" s="5" customFormat="1" ht="15" customHeight="1" collapsed="1" thickBot="1" x14ac:dyDescent="0.3">
      <c r="B260" s="27" t="s">
        <v>37</v>
      </c>
      <c r="C260" s="12"/>
      <c r="D260" s="40"/>
      <c r="E260" s="22">
        <v>44</v>
      </c>
      <c r="F260" s="28">
        <v>6</v>
      </c>
      <c r="G260" s="28">
        <v>4</v>
      </c>
      <c r="H260" s="22">
        <v>33</v>
      </c>
      <c r="I260" s="48">
        <f>H260/E260</f>
        <v>0.75</v>
      </c>
      <c r="J260" s="8"/>
      <c r="K260" s="24"/>
      <c r="L260" s="80" t="s">
        <v>146</v>
      </c>
      <c r="M260" s="81"/>
      <c r="N260" s="82" t="s">
        <v>243</v>
      </c>
      <c r="O260" s="82" t="s">
        <v>244</v>
      </c>
    </row>
    <row r="261" spans="2:21" s="5" customFormat="1" ht="15" hidden="1" customHeight="1" outlineLevel="1" collapsed="1" x14ac:dyDescent="0.25">
      <c r="B261" s="27" t="s">
        <v>24</v>
      </c>
      <c r="C261" s="12"/>
      <c r="D261" s="40"/>
      <c r="E261" s="22"/>
      <c r="F261" s="28"/>
      <c r="G261" s="28"/>
      <c r="H261" s="22"/>
      <c r="I261" s="48"/>
      <c r="J261" s="8"/>
      <c r="K261" s="24"/>
      <c r="L261"/>
      <c r="M261"/>
      <c r="N261"/>
      <c r="O261"/>
      <c r="P261"/>
      <c r="Q261"/>
      <c r="R261"/>
      <c r="S261"/>
      <c r="T261"/>
      <c r="U261"/>
    </row>
    <row r="262" spans="2:21" s="5" customFormat="1" ht="15" hidden="1" customHeight="1" outlineLevel="1" collapsed="1" x14ac:dyDescent="0.25">
      <c r="B262" s="27" t="s">
        <v>0</v>
      </c>
      <c r="C262" s="7" t="s">
        <v>216</v>
      </c>
      <c r="D262" s="40" t="s">
        <v>235</v>
      </c>
      <c r="E262" s="22"/>
      <c r="F262" s="28"/>
      <c r="G262" s="28"/>
      <c r="H262" s="22"/>
      <c r="I262" s="48"/>
      <c r="J262" s="8"/>
      <c r="K262" s="24"/>
      <c r="L262"/>
      <c r="M262"/>
      <c r="N262"/>
      <c r="O262"/>
    </row>
    <row r="263" spans="2:21" s="5" customFormat="1" ht="15" hidden="1" customHeight="1" outlineLevel="1" collapsed="1" x14ac:dyDescent="0.25">
      <c r="B263" s="27"/>
      <c r="C263" s="7" t="s">
        <v>116</v>
      </c>
      <c r="D263" s="40" t="s">
        <v>235</v>
      </c>
      <c r="E263" s="22"/>
      <c r="F263" s="28"/>
      <c r="G263" s="28"/>
      <c r="H263" s="22"/>
      <c r="I263" s="48"/>
      <c r="J263" s="8"/>
      <c r="K263" s="24"/>
      <c r="L263"/>
      <c r="M263"/>
      <c r="N263"/>
      <c r="O263"/>
      <c r="P263"/>
      <c r="Q263"/>
      <c r="R263"/>
      <c r="S263"/>
      <c r="T263"/>
      <c r="U263"/>
    </row>
    <row r="264" spans="2:21" s="5" customFormat="1" ht="15" hidden="1" customHeight="1" outlineLevel="1" x14ac:dyDescent="0.25">
      <c r="B264" s="27"/>
      <c r="C264" s="7" t="s">
        <v>117</v>
      </c>
      <c r="D264" s="40" t="s">
        <v>235</v>
      </c>
      <c r="E264" s="22"/>
      <c r="F264" s="28"/>
      <c r="G264" s="28"/>
      <c r="H264" s="22"/>
      <c r="I264" s="48"/>
      <c r="J264" s="8"/>
      <c r="K264" s="24"/>
      <c r="L264"/>
      <c r="M264"/>
      <c r="N264"/>
      <c r="O264"/>
      <c r="P264"/>
      <c r="Q264"/>
      <c r="R264"/>
      <c r="S264"/>
      <c r="T264"/>
      <c r="U264"/>
    </row>
    <row r="265" spans="2:21" s="5" customFormat="1" ht="15" hidden="1" customHeight="1" outlineLevel="1" collapsed="1" x14ac:dyDescent="0.25">
      <c r="B265" s="27"/>
      <c r="C265" s="6" t="s">
        <v>128</v>
      </c>
      <c r="D265" s="40" t="s">
        <v>235</v>
      </c>
      <c r="E265" s="22"/>
      <c r="F265" s="28"/>
      <c r="G265" s="28"/>
      <c r="H265" s="22"/>
      <c r="I265" s="48"/>
      <c r="J265" s="8"/>
      <c r="K265" s="24"/>
      <c r="L265"/>
      <c r="M265"/>
      <c r="N265"/>
      <c r="O265"/>
      <c r="P265"/>
      <c r="Q265"/>
      <c r="R265"/>
      <c r="S265"/>
      <c r="T265"/>
      <c r="U265"/>
    </row>
    <row r="266" spans="2:21" s="5" customFormat="1" ht="15" hidden="1" customHeight="1" outlineLevel="1" x14ac:dyDescent="0.25">
      <c r="B266" s="27"/>
      <c r="C266" s="6" t="s">
        <v>132</v>
      </c>
      <c r="D266" s="40" t="s">
        <v>235</v>
      </c>
      <c r="E266" s="22"/>
      <c r="F266" s="28"/>
      <c r="G266" s="28"/>
      <c r="H266" s="22"/>
      <c r="I266" s="48"/>
      <c r="J266" s="8"/>
      <c r="K266" s="24"/>
      <c r="L266"/>
      <c r="M266"/>
      <c r="N266"/>
      <c r="O266"/>
      <c r="P266"/>
      <c r="Q266"/>
      <c r="R266"/>
      <c r="S266"/>
      <c r="T266"/>
      <c r="U266"/>
    </row>
    <row r="267" spans="2:21" ht="15" hidden="1" customHeight="1" outlineLevel="1" collapsed="1" thickBot="1" x14ac:dyDescent="0.3">
      <c r="B267" s="27" t="s">
        <v>0</v>
      </c>
      <c r="C267" s="6" t="s">
        <v>129</v>
      </c>
      <c r="D267" s="40" t="s">
        <v>235</v>
      </c>
      <c r="E267" s="22"/>
      <c r="F267" s="28"/>
      <c r="G267" s="28"/>
      <c r="H267" s="22"/>
      <c r="I267" s="48"/>
      <c r="J267" s="8"/>
      <c r="K267" s="24"/>
    </row>
    <row r="268" spans="2:21" ht="15" customHeight="1" collapsed="1" x14ac:dyDescent="0.25">
      <c r="B268" s="27" t="s">
        <v>179</v>
      </c>
      <c r="C268" s="12"/>
      <c r="E268" s="22">
        <v>45</v>
      </c>
      <c r="F268" s="28">
        <v>6</v>
      </c>
      <c r="G268" s="28">
        <v>6</v>
      </c>
      <c r="H268" s="22">
        <v>36</v>
      </c>
      <c r="I268" s="48">
        <f>H268/E268</f>
        <v>0.8</v>
      </c>
      <c r="J268" s="8"/>
      <c r="K268" s="24"/>
      <c r="L268" s="65" t="s">
        <v>216</v>
      </c>
      <c r="M268" s="66"/>
      <c r="N268" s="67">
        <f>COUNTIF($C$18:$C$1576,"Agricultural Education")</f>
        <v>131</v>
      </c>
      <c r="O268" s="68">
        <f>COUNTIFS($C$18:$C$1576,"Agricultural Education",$D$18:$D$1576,"*")</f>
        <v>108</v>
      </c>
    </row>
    <row r="269" spans="2:21" s="5" customFormat="1" ht="15" hidden="1" customHeight="1" outlineLevel="1" collapsed="1" x14ac:dyDescent="0.25">
      <c r="B269" s="27" t="s">
        <v>139</v>
      </c>
      <c r="C269" s="6"/>
      <c r="D269" s="40"/>
      <c r="E269" s="22"/>
      <c r="F269" s="28"/>
      <c r="G269" s="28"/>
      <c r="H269" s="22"/>
      <c r="I269" s="48"/>
      <c r="J269" s="8"/>
      <c r="K269" s="24"/>
      <c r="L269"/>
      <c r="M269"/>
      <c r="N269"/>
      <c r="O269"/>
      <c r="P269"/>
      <c r="Q269"/>
      <c r="R269"/>
      <c r="S269"/>
      <c r="T269"/>
      <c r="U269"/>
    </row>
    <row r="270" spans="2:21" ht="15" hidden="1" customHeight="1" outlineLevel="1" collapsed="1" x14ac:dyDescent="0.25">
      <c r="B270" s="27"/>
      <c r="C270" s="44" t="s">
        <v>216</v>
      </c>
      <c r="D270" s="40" t="s">
        <v>235</v>
      </c>
      <c r="E270" s="22"/>
      <c r="F270" s="28"/>
      <c r="G270" s="28"/>
      <c r="H270" s="22"/>
      <c r="I270" s="48"/>
      <c r="J270" s="8"/>
      <c r="K270" s="24"/>
    </row>
    <row r="271" spans="2:21" s="5" customFormat="1" ht="15" hidden="1" customHeight="1" outlineLevel="1" collapsed="1" x14ac:dyDescent="0.25">
      <c r="B271" s="27"/>
      <c r="C271" s="44" t="s">
        <v>136</v>
      </c>
      <c r="D271" s="40"/>
      <c r="E271" s="22"/>
      <c r="F271" s="28"/>
      <c r="G271" s="28"/>
      <c r="H271" s="22"/>
      <c r="I271" s="48"/>
      <c r="J271" s="8"/>
      <c r="K271" s="24"/>
      <c r="L271"/>
      <c r="M271"/>
      <c r="N271"/>
      <c r="O271"/>
      <c r="P271"/>
      <c r="Q271"/>
      <c r="R271"/>
      <c r="S271"/>
      <c r="T271"/>
      <c r="U271"/>
    </row>
    <row r="272" spans="2:21" s="5" customFormat="1" ht="15" hidden="1" customHeight="1" outlineLevel="1" collapsed="1" x14ac:dyDescent="0.25">
      <c r="B272" s="27"/>
      <c r="C272" s="6" t="s">
        <v>116</v>
      </c>
      <c r="D272" s="40" t="s">
        <v>235</v>
      </c>
      <c r="E272" s="22"/>
      <c r="F272" s="28"/>
      <c r="G272" s="28"/>
      <c r="H272" s="22"/>
      <c r="I272" s="48"/>
      <c r="J272" s="8"/>
      <c r="K272" s="24"/>
      <c r="L272"/>
      <c r="M272"/>
      <c r="N272"/>
      <c r="O272"/>
      <c r="P272"/>
      <c r="Q272"/>
      <c r="R272"/>
      <c r="S272"/>
      <c r="T272"/>
      <c r="U272"/>
    </row>
    <row r="273" spans="2:21" ht="15" hidden="1" customHeight="1" outlineLevel="1" x14ac:dyDescent="0.25">
      <c r="B273" s="27"/>
      <c r="C273" s="44" t="s">
        <v>127</v>
      </c>
      <c r="E273" s="22"/>
      <c r="F273" s="28"/>
      <c r="G273" s="28"/>
      <c r="H273" s="22"/>
      <c r="I273" s="48"/>
      <c r="J273" s="8"/>
      <c r="K273" s="24"/>
    </row>
    <row r="274" spans="2:21" s="5" customFormat="1" ht="15" hidden="1" customHeight="1" outlineLevel="1" x14ac:dyDescent="0.25">
      <c r="B274" s="27"/>
      <c r="C274" s="43" t="s">
        <v>223</v>
      </c>
      <c r="D274" s="40"/>
      <c r="E274" s="22"/>
      <c r="F274" s="28"/>
      <c r="G274" s="28"/>
      <c r="H274" s="22"/>
      <c r="I274" s="48"/>
      <c r="J274" s="8"/>
      <c r="K274" s="24"/>
      <c r="L274"/>
      <c r="M274"/>
      <c r="N274"/>
      <c r="O274"/>
    </row>
    <row r="275" spans="2:21" ht="15" hidden="1" customHeight="1" outlineLevel="1" collapsed="1" x14ac:dyDescent="0.25">
      <c r="B275" s="27"/>
      <c r="C275" s="43" t="s">
        <v>220</v>
      </c>
      <c r="E275" s="22"/>
      <c r="F275" s="28"/>
      <c r="G275" s="28"/>
      <c r="H275" s="22"/>
      <c r="I275" s="48"/>
      <c r="J275" s="8"/>
      <c r="K275" s="24"/>
    </row>
    <row r="276" spans="2:21" ht="15" hidden="1" customHeight="1" outlineLevel="1" collapsed="1" x14ac:dyDescent="0.25">
      <c r="B276" s="27"/>
      <c r="C276" s="6" t="s">
        <v>117</v>
      </c>
      <c r="D276" s="40" t="s">
        <v>235</v>
      </c>
      <c r="E276" s="22"/>
      <c r="F276" s="28"/>
      <c r="G276" s="28"/>
      <c r="H276" s="22"/>
      <c r="I276" s="48"/>
      <c r="J276" s="8"/>
      <c r="K276" s="24"/>
    </row>
    <row r="277" spans="2:21" s="5" customFormat="1" ht="15" hidden="1" customHeight="1" outlineLevel="1" x14ac:dyDescent="0.25">
      <c r="B277" s="27"/>
      <c r="C277" s="44" t="s">
        <v>143</v>
      </c>
      <c r="D277" s="40"/>
      <c r="E277" s="22"/>
      <c r="F277" s="28"/>
      <c r="G277" s="28"/>
      <c r="H277" s="22"/>
      <c r="I277" s="48"/>
      <c r="J277" s="8"/>
      <c r="K277" s="24"/>
      <c r="L277"/>
      <c r="M277"/>
      <c r="N277"/>
      <c r="O277"/>
      <c r="P277"/>
      <c r="Q277"/>
      <c r="R277"/>
      <c r="S277"/>
      <c r="T277"/>
      <c r="U277"/>
    </row>
    <row r="278" spans="2:21" s="5" customFormat="1" ht="15" hidden="1" customHeight="1" outlineLevel="1" x14ac:dyDescent="0.25">
      <c r="B278" s="27"/>
      <c r="C278" s="43" t="s">
        <v>128</v>
      </c>
      <c r="D278" s="40" t="s">
        <v>235</v>
      </c>
      <c r="E278" s="22"/>
      <c r="F278" s="28"/>
      <c r="G278" s="28"/>
      <c r="H278" s="22"/>
      <c r="I278" s="48"/>
      <c r="J278" s="8"/>
      <c r="K278" s="24"/>
      <c r="L278"/>
      <c r="M278"/>
      <c r="N278"/>
      <c r="O278"/>
      <c r="P278"/>
      <c r="Q278"/>
      <c r="R278"/>
      <c r="S278"/>
      <c r="T278"/>
      <c r="U278"/>
    </row>
    <row r="279" spans="2:21" s="5" customFormat="1" ht="15" hidden="1" customHeight="1" outlineLevel="1" collapsed="1" x14ac:dyDescent="0.25">
      <c r="B279" s="27"/>
      <c r="C279" s="44" t="s">
        <v>132</v>
      </c>
      <c r="D279" s="40"/>
      <c r="E279" s="22"/>
      <c r="F279" s="28"/>
      <c r="G279" s="28"/>
      <c r="H279" s="22"/>
      <c r="I279" s="48"/>
      <c r="J279" s="8"/>
      <c r="K279" s="24"/>
      <c r="L279"/>
      <c r="M279"/>
      <c r="N279"/>
      <c r="O279"/>
      <c r="P279"/>
      <c r="Q279"/>
      <c r="R279"/>
      <c r="S279"/>
      <c r="T279"/>
      <c r="U279"/>
    </row>
    <row r="280" spans="2:21" s="5" customFormat="1" ht="15" hidden="1" customHeight="1" outlineLevel="1" collapsed="1" x14ac:dyDescent="0.25">
      <c r="B280" s="27"/>
      <c r="C280" s="44" t="s">
        <v>129</v>
      </c>
      <c r="D280" s="40"/>
      <c r="E280" s="22"/>
      <c r="F280" s="28"/>
      <c r="G280" s="28"/>
      <c r="H280" s="22"/>
      <c r="I280" s="48"/>
      <c r="J280" s="8"/>
      <c r="K280" s="24"/>
      <c r="L280"/>
      <c r="M280"/>
      <c r="N280"/>
      <c r="O280"/>
      <c r="P280"/>
      <c r="Q280"/>
      <c r="R280"/>
      <c r="S280"/>
      <c r="T280"/>
      <c r="U280"/>
    </row>
    <row r="281" spans="2:21" s="5" customFormat="1" ht="15" hidden="1" customHeight="1" outlineLevel="1" collapsed="1" x14ac:dyDescent="0.25">
      <c r="B281" s="27"/>
      <c r="C281" s="43" t="s">
        <v>218</v>
      </c>
      <c r="D281" s="40"/>
      <c r="E281" s="22"/>
      <c r="F281" s="28"/>
      <c r="G281" s="28"/>
      <c r="H281" s="22"/>
      <c r="I281" s="48"/>
      <c r="J281" s="8"/>
      <c r="K281" s="24"/>
      <c r="L281"/>
      <c r="M281"/>
      <c r="N281"/>
      <c r="O281"/>
      <c r="P281"/>
      <c r="Q281"/>
      <c r="R281"/>
      <c r="S281"/>
      <c r="T281"/>
      <c r="U281"/>
    </row>
    <row r="282" spans="2:21" s="5" customFormat="1" ht="15" hidden="1" customHeight="1" outlineLevel="1" x14ac:dyDescent="0.25">
      <c r="B282" s="27"/>
      <c r="C282" s="43" t="s">
        <v>134</v>
      </c>
      <c r="D282" s="40"/>
      <c r="E282" s="22"/>
      <c r="F282" s="28"/>
      <c r="G282" s="28"/>
      <c r="H282" s="22"/>
      <c r="I282" s="48"/>
      <c r="J282" s="8"/>
      <c r="K282" s="24"/>
      <c r="L282"/>
      <c r="M282"/>
      <c r="N282"/>
      <c r="O282"/>
    </row>
    <row r="283" spans="2:21" ht="15" customHeight="1" collapsed="1" x14ac:dyDescent="0.25">
      <c r="B283" s="27" t="s">
        <v>139</v>
      </c>
      <c r="C283" s="6"/>
      <c r="E283" s="22">
        <v>45</v>
      </c>
      <c r="F283" s="28">
        <v>12</v>
      </c>
      <c r="G283" s="28">
        <v>4</v>
      </c>
      <c r="H283" s="22">
        <v>21</v>
      </c>
      <c r="I283" s="48">
        <f>H283/E283</f>
        <v>0.46666666666666667</v>
      </c>
      <c r="J283" s="8"/>
      <c r="K283" s="24"/>
      <c r="L283" s="65" t="s">
        <v>207</v>
      </c>
      <c r="M283" s="66"/>
      <c r="N283" s="69">
        <f>COUNTIF($C$18:$C$1576,"Auto Collision Technology")</f>
        <v>5</v>
      </c>
      <c r="O283" s="70">
        <f>COUNTIFS($C$18:$C$1576,"Auto Collision Technology",$D$18:$D$1576,"*")</f>
        <v>4</v>
      </c>
    </row>
    <row r="284" spans="2:21" s="5" customFormat="1" ht="15" hidden="1" customHeight="1" outlineLevel="1" x14ac:dyDescent="0.25">
      <c r="B284" s="27" t="s">
        <v>120</v>
      </c>
      <c r="C284" s="6"/>
      <c r="D284" s="40"/>
      <c r="E284" s="22"/>
      <c r="F284" s="28"/>
      <c r="G284" s="28"/>
      <c r="H284" s="22"/>
      <c r="I284" s="48"/>
      <c r="J284" s="8"/>
      <c r="K284" s="24"/>
      <c r="L284"/>
      <c r="M284"/>
      <c r="N284"/>
      <c r="O284"/>
    </row>
    <row r="285" spans="2:21" ht="15" hidden="1" customHeight="1" outlineLevel="1" collapsed="1" x14ac:dyDescent="0.25">
      <c r="B285" s="27"/>
      <c r="C285" s="43" t="s">
        <v>216</v>
      </c>
      <c r="E285" s="22"/>
      <c r="F285" s="28"/>
      <c r="G285" s="28"/>
      <c r="H285" s="22"/>
      <c r="I285" s="48"/>
      <c r="J285" s="8"/>
      <c r="K285" s="24"/>
    </row>
    <row r="286" spans="2:21" ht="15" hidden="1" customHeight="1" outlineLevel="1" collapsed="1" x14ac:dyDescent="0.25">
      <c r="B286" s="27"/>
      <c r="C286" s="43" t="s">
        <v>207</v>
      </c>
      <c r="E286" s="22"/>
      <c r="F286" s="28"/>
      <c r="G286" s="28"/>
      <c r="H286" s="22"/>
      <c r="I286" s="48"/>
      <c r="J286" s="8"/>
      <c r="K286" s="24"/>
    </row>
    <row r="287" spans="2:21" ht="15" hidden="1" customHeight="1" outlineLevel="1" collapsed="1" x14ac:dyDescent="0.25">
      <c r="B287" s="27"/>
      <c r="C287" s="43" t="s">
        <v>133</v>
      </c>
      <c r="D287" s="40" t="s">
        <v>235</v>
      </c>
      <c r="E287" s="22"/>
      <c r="F287" s="28"/>
      <c r="G287" s="28"/>
      <c r="H287" s="22"/>
      <c r="I287" s="48"/>
      <c r="J287" s="8"/>
      <c r="K287" s="24"/>
    </row>
    <row r="288" spans="2:21" ht="15" hidden="1" customHeight="1" outlineLevel="1" collapsed="1" x14ac:dyDescent="0.25">
      <c r="B288" s="27"/>
      <c r="C288" s="43" t="s">
        <v>217</v>
      </c>
      <c r="D288" s="40" t="s">
        <v>235</v>
      </c>
      <c r="E288" s="22"/>
      <c r="F288" s="28"/>
      <c r="G288" s="28"/>
      <c r="H288" s="22"/>
      <c r="I288" s="48"/>
      <c r="J288" s="8"/>
      <c r="K288" s="24"/>
    </row>
    <row r="289" spans="1:21" ht="15" hidden="1" customHeight="1" outlineLevel="1" collapsed="1" x14ac:dyDescent="0.25">
      <c r="B289" s="27"/>
      <c r="C289" s="43" t="s">
        <v>116</v>
      </c>
      <c r="D289" s="40" t="s">
        <v>235</v>
      </c>
      <c r="E289" s="22"/>
      <c r="F289" s="28"/>
      <c r="G289" s="28"/>
      <c r="H289" s="22"/>
      <c r="I289" s="48"/>
      <c r="J289" s="8"/>
      <c r="K289" s="24"/>
    </row>
    <row r="290" spans="1:21" s="1" customFormat="1" ht="15" hidden="1" customHeight="1" outlineLevel="1" collapsed="1" x14ac:dyDescent="0.25">
      <c r="A290" s="5"/>
      <c r="B290" s="27"/>
      <c r="C290" s="43" t="s">
        <v>127</v>
      </c>
      <c r="D290" s="40"/>
      <c r="E290" s="22"/>
      <c r="F290" s="28"/>
      <c r="G290" s="28"/>
      <c r="H290" s="22"/>
      <c r="I290" s="48"/>
      <c r="J290" s="8"/>
      <c r="K290" s="24"/>
      <c r="L290"/>
      <c r="M290"/>
      <c r="N290"/>
      <c r="O290"/>
      <c r="P290"/>
      <c r="Q290"/>
      <c r="R290"/>
      <c r="S290"/>
      <c r="T290"/>
      <c r="U290"/>
    </row>
    <row r="291" spans="1:21" s="5" customFormat="1" ht="15" hidden="1" customHeight="1" outlineLevel="1" x14ac:dyDescent="0.25">
      <c r="B291" s="27"/>
      <c r="C291" s="43" t="s">
        <v>223</v>
      </c>
      <c r="D291" s="40"/>
      <c r="E291" s="22"/>
      <c r="F291" s="28"/>
      <c r="G291" s="28"/>
      <c r="H291" s="22"/>
      <c r="I291" s="48"/>
      <c r="J291" s="8"/>
      <c r="K291" s="24"/>
      <c r="L291"/>
      <c r="M291"/>
      <c r="N291"/>
      <c r="O291"/>
    </row>
    <row r="292" spans="1:21" s="1" customFormat="1" ht="15" hidden="1" customHeight="1" outlineLevel="1" collapsed="1" x14ac:dyDescent="0.25">
      <c r="A292" s="5"/>
      <c r="B292" s="27"/>
      <c r="C292" s="43" t="s">
        <v>128</v>
      </c>
      <c r="D292" s="40" t="s">
        <v>235</v>
      </c>
      <c r="E292" s="22"/>
      <c r="F292" s="28"/>
      <c r="G292" s="28"/>
      <c r="H292" s="22"/>
      <c r="I292" s="48"/>
      <c r="J292" s="8"/>
      <c r="K292" s="24"/>
      <c r="L292"/>
      <c r="M292"/>
      <c r="N292"/>
      <c r="O292"/>
      <c r="P292"/>
      <c r="Q292"/>
      <c r="R292"/>
      <c r="S292"/>
      <c r="T292"/>
      <c r="U292"/>
    </row>
    <row r="293" spans="1:21" s="5" customFormat="1" ht="15" hidden="1" customHeight="1" outlineLevel="1" collapsed="1" x14ac:dyDescent="0.25">
      <c r="B293" s="27"/>
      <c r="C293" s="43" t="s">
        <v>205</v>
      </c>
      <c r="D293" s="40"/>
      <c r="E293" s="22"/>
      <c r="F293" s="28"/>
      <c r="G293" s="28"/>
      <c r="H293" s="22"/>
      <c r="I293" s="48"/>
      <c r="J293" s="8"/>
      <c r="K293" s="24"/>
      <c r="L293"/>
      <c r="M293"/>
      <c r="N293"/>
      <c r="O293"/>
      <c r="P293"/>
      <c r="Q293"/>
      <c r="R293"/>
      <c r="S293"/>
      <c r="T293"/>
      <c r="U293"/>
    </row>
    <row r="294" spans="1:21" s="5" customFormat="1" ht="15" hidden="1" customHeight="1" outlineLevel="1" collapsed="1" x14ac:dyDescent="0.25">
      <c r="B294" s="27"/>
      <c r="C294" s="6" t="s">
        <v>129</v>
      </c>
      <c r="D294" s="40" t="s">
        <v>235</v>
      </c>
      <c r="E294" s="22"/>
      <c r="F294" s="28"/>
      <c r="G294" s="28"/>
      <c r="H294" s="22"/>
      <c r="I294" s="48"/>
      <c r="J294" s="8"/>
      <c r="K294" s="24"/>
      <c r="L294"/>
      <c r="M294"/>
      <c r="N294"/>
      <c r="O294"/>
      <c r="P294"/>
      <c r="Q294"/>
      <c r="R294"/>
      <c r="S294"/>
      <c r="T294"/>
      <c r="U294"/>
    </row>
    <row r="295" spans="1:21" s="5" customFormat="1" ht="15" customHeight="1" collapsed="1" x14ac:dyDescent="0.25">
      <c r="B295" s="27" t="s">
        <v>120</v>
      </c>
      <c r="C295" s="6"/>
      <c r="D295" s="40"/>
      <c r="E295" s="22">
        <v>45</v>
      </c>
      <c r="F295" s="28">
        <v>9</v>
      </c>
      <c r="G295" s="28">
        <v>5</v>
      </c>
      <c r="H295" s="22">
        <v>32</v>
      </c>
      <c r="I295" s="48">
        <f>H295/E295</f>
        <v>0.71111111111111114</v>
      </c>
      <c r="J295" s="8"/>
      <c r="K295" s="24"/>
      <c r="L295" s="65" t="s">
        <v>137</v>
      </c>
      <c r="M295" s="66"/>
      <c r="N295" s="69">
        <f>COUNTIF($C$18:$C$1576,"Automated Manufacturing")</f>
        <v>4</v>
      </c>
      <c r="O295" s="70">
        <f>COUNTIFS($C$18:$C$1576,"Automated Manufacturing",$D$18:$D$1576,"*")</f>
        <v>1</v>
      </c>
      <c r="P295"/>
      <c r="Q295"/>
      <c r="R295"/>
      <c r="S295"/>
      <c r="T295"/>
      <c r="U295"/>
    </row>
    <row r="296" spans="1:21" s="5" customFormat="1" ht="15" hidden="1" customHeight="1" outlineLevel="1" x14ac:dyDescent="0.25">
      <c r="B296" s="27" t="s">
        <v>29</v>
      </c>
      <c r="C296" s="12"/>
      <c r="D296" s="40"/>
      <c r="E296" s="22"/>
      <c r="F296" s="28"/>
      <c r="G296" s="28"/>
      <c r="H296" s="22"/>
      <c r="I296" s="48"/>
      <c r="J296" s="8"/>
      <c r="K296" s="24"/>
      <c r="L296"/>
      <c r="M296"/>
      <c r="N296"/>
      <c r="O296"/>
      <c r="P296"/>
      <c r="Q296"/>
      <c r="R296"/>
      <c r="S296"/>
      <c r="T296"/>
      <c r="U296"/>
    </row>
    <row r="297" spans="1:21" s="5" customFormat="1" ht="15" hidden="1" customHeight="1" outlineLevel="1" collapsed="1" x14ac:dyDescent="0.25">
      <c r="B297" s="27" t="s">
        <v>0</v>
      </c>
      <c r="C297" s="43" t="s">
        <v>216</v>
      </c>
      <c r="D297" s="40" t="s">
        <v>235</v>
      </c>
      <c r="E297" s="22"/>
      <c r="F297" s="28"/>
      <c r="G297" s="28"/>
      <c r="H297" s="22"/>
      <c r="I297" s="48"/>
      <c r="K297" s="24"/>
      <c r="L297"/>
      <c r="M297"/>
      <c r="N297"/>
      <c r="O297"/>
      <c r="P297"/>
      <c r="Q297"/>
      <c r="R297"/>
      <c r="S297"/>
      <c r="T297"/>
      <c r="U297"/>
    </row>
    <row r="298" spans="1:21" s="5" customFormat="1" ht="15" hidden="1" customHeight="1" outlineLevel="1" collapsed="1" x14ac:dyDescent="0.25">
      <c r="B298" s="27"/>
      <c r="C298" s="6" t="s">
        <v>136</v>
      </c>
      <c r="D298" s="40" t="s">
        <v>235</v>
      </c>
      <c r="E298" s="22"/>
      <c r="F298" s="28"/>
      <c r="G298" s="28"/>
      <c r="H298" s="22"/>
      <c r="I298" s="48"/>
      <c r="K298" s="24"/>
      <c r="L298"/>
      <c r="M298"/>
      <c r="N298"/>
      <c r="O298"/>
      <c r="P298"/>
      <c r="Q298"/>
      <c r="R298"/>
      <c r="S298"/>
      <c r="T298"/>
      <c r="U298"/>
    </row>
    <row r="299" spans="1:21" s="5" customFormat="1" ht="15" hidden="1" customHeight="1" outlineLevel="1" collapsed="1" x14ac:dyDescent="0.25">
      <c r="B299" s="27" t="s">
        <v>0</v>
      </c>
      <c r="C299" s="43" t="s">
        <v>116</v>
      </c>
      <c r="D299" s="40" t="s">
        <v>235</v>
      </c>
      <c r="E299" s="22"/>
      <c r="F299" s="28"/>
      <c r="G299" s="28"/>
      <c r="H299" s="22"/>
      <c r="I299" s="48"/>
      <c r="K299" s="24"/>
      <c r="L299"/>
      <c r="M299"/>
      <c r="N299"/>
      <c r="O299"/>
      <c r="P299"/>
      <c r="Q299"/>
      <c r="R299"/>
      <c r="S299"/>
      <c r="T299"/>
      <c r="U299"/>
    </row>
    <row r="300" spans="1:21" s="1" customFormat="1" ht="15" hidden="1" customHeight="1" outlineLevel="1" collapsed="1" x14ac:dyDescent="0.25">
      <c r="A300" s="5"/>
      <c r="B300" s="27" t="s">
        <v>0</v>
      </c>
      <c r="C300" s="43" t="s">
        <v>127</v>
      </c>
      <c r="D300" s="40"/>
      <c r="E300" s="22"/>
      <c r="F300" s="28"/>
      <c r="G300" s="28"/>
      <c r="H300" s="22"/>
      <c r="I300" s="48"/>
      <c r="J300" s="5"/>
      <c r="K300" s="24"/>
      <c r="L300"/>
      <c r="M300"/>
      <c r="N300"/>
      <c r="O300"/>
      <c r="P300"/>
      <c r="Q300"/>
      <c r="R300"/>
      <c r="S300"/>
      <c r="T300"/>
      <c r="U300"/>
    </row>
    <row r="301" spans="1:21" ht="15" hidden="1" customHeight="1" outlineLevel="1" collapsed="1" x14ac:dyDescent="0.25">
      <c r="B301" s="27"/>
      <c r="C301" s="52" t="s">
        <v>143</v>
      </c>
      <c r="D301" s="40" t="s">
        <v>235</v>
      </c>
      <c r="E301" s="22"/>
      <c r="F301" s="28"/>
      <c r="G301" s="28"/>
      <c r="H301" s="22"/>
      <c r="I301" s="48"/>
      <c r="J301" s="5"/>
      <c r="K301" s="24"/>
    </row>
    <row r="302" spans="1:21" ht="15" hidden="1" customHeight="1" outlineLevel="1" collapsed="1" x14ac:dyDescent="0.25">
      <c r="B302" s="27"/>
      <c r="C302" s="43" t="s">
        <v>128</v>
      </c>
      <c r="E302" s="22"/>
      <c r="F302" s="28"/>
      <c r="G302" s="28"/>
      <c r="H302" s="22"/>
      <c r="I302" s="48"/>
      <c r="J302" s="5"/>
      <c r="K302" s="24"/>
    </row>
    <row r="303" spans="1:21" ht="15" hidden="1" customHeight="1" outlineLevel="1" collapsed="1" x14ac:dyDescent="0.25">
      <c r="B303" s="27"/>
      <c r="C303" s="6" t="s">
        <v>132</v>
      </c>
      <c r="D303" s="40" t="s">
        <v>235</v>
      </c>
      <c r="E303" s="22"/>
      <c r="F303" s="28"/>
      <c r="G303" s="28"/>
      <c r="H303" s="22"/>
      <c r="I303" s="48"/>
      <c r="J303" s="5"/>
      <c r="K303" s="24"/>
    </row>
    <row r="304" spans="1:21" ht="15" hidden="1" customHeight="1" outlineLevel="1" collapsed="1" x14ac:dyDescent="0.25">
      <c r="B304" s="27"/>
      <c r="C304" s="6" t="s">
        <v>129</v>
      </c>
      <c r="D304" s="40" t="s">
        <v>235</v>
      </c>
      <c r="E304" s="22"/>
      <c r="F304" s="28"/>
      <c r="G304" s="28"/>
      <c r="H304" s="22"/>
      <c r="I304" s="48"/>
      <c r="J304" s="5"/>
      <c r="K304" s="24"/>
    </row>
    <row r="305" spans="1:21" s="5" customFormat="1" ht="15" hidden="1" customHeight="1" outlineLevel="1" x14ac:dyDescent="0.25">
      <c r="B305" s="27"/>
      <c r="C305" s="43" t="s">
        <v>218</v>
      </c>
      <c r="D305" s="40"/>
      <c r="E305" s="22"/>
      <c r="F305" s="28"/>
      <c r="G305" s="28"/>
      <c r="H305" s="22"/>
      <c r="I305" s="48"/>
      <c r="K305" s="24"/>
    </row>
    <row r="306" spans="1:21" s="5" customFormat="1" ht="15" customHeight="1" collapsed="1" x14ac:dyDescent="0.25">
      <c r="B306" s="27" t="s">
        <v>185</v>
      </c>
      <c r="C306" s="12"/>
      <c r="D306" s="40"/>
      <c r="E306" s="22">
        <v>47</v>
      </c>
      <c r="F306" s="28">
        <v>8</v>
      </c>
      <c r="G306" s="28">
        <v>6</v>
      </c>
      <c r="H306" s="22">
        <v>40</v>
      </c>
      <c r="I306" s="48">
        <f>H306/E306</f>
        <v>0.85106382978723405</v>
      </c>
      <c r="J306" s="8"/>
      <c r="K306" s="24"/>
      <c r="L306" s="65" t="s">
        <v>133</v>
      </c>
      <c r="M306" s="66"/>
      <c r="N306" s="69">
        <f>COUNTIF($C$18:$C$1576,"Automotive Technology")</f>
        <v>63</v>
      </c>
      <c r="O306" s="70">
        <f>COUNTIFS($C$18:$C$1576,"Automotive Technology",$D$18:$D$1576,"*")</f>
        <v>36</v>
      </c>
      <c r="P306"/>
      <c r="Q306"/>
      <c r="R306"/>
      <c r="S306"/>
      <c r="T306"/>
      <c r="U306"/>
    </row>
    <row r="307" spans="1:21" s="5" customFormat="1" ht="15" hidden="1" customHeight="1" outlineLevel="1" collapsed="1" x14ac:dyDescent="0.25">
      <c r="B307" s="27" t="s">
        <v>17</v>
      </c>
      <c r="C307" s="12"/>
      <c r="D307" s="40"/>
      <c r="E307" s="22"/>
      <c r="F307" s="28"/>
      <c r="G307" s="28"/>
      <c r="H307" s="22"/>
      <c r="I307" s="48"/>
      <c r="J307" s="8"/>
      <c r="K307" s="24"/>
      <c r="L307"/>
      <c r="M307"/>
      <c r="N307"/>
      <c r="O307"/>
      <c r="P307"/>
      <c r="Q307"/>
      <c r="R307"/>
      <c r="S307"/>
      <c r="T307"/>
      <c r="U307"/>
    </row>
    <row r="308" spans="1:21" s="5" customFormat="1" ht="15" hidden="1" customHeight="1" outlineLevel="1" collapsed="1" x14ac:dyDescent="0.25">
      <c r="B308" s="27" t="s">
        <v>0</v>
      </c>
      <c r="C308" s="6" t="s">
        <v>216</v>
      </c>
      <c r="D308" s="40" t="s">
        <v>235</v>
      </c>
      <c r="E308" s="22"/>
      <c r="F308" s="28"/>
      <c r="G308" s="29"/>
      <c r="H308" s="22"/>
      <c r="I308" s="48"/>
      <c r="J308" s="8"/>
      <c r="K308" s="24"/>
      <c r="L308"/>
      <c r="M308"/>
      <c r="N308"/>
      <c r="O308"/>
      <c r="P308"/>
      <c r="Q308"/>
      <c r="R308"/>
      <c r="S308"/>
      <c r="T308"/>
      <c r="U308"/>
    </row>
    <row r="309" spans="1:21" s="5" customFormat="1" ht="15" hidden="1" customHeight="1" outlineLevel="1" collapsed="1" x14ac:dyDescent="0.25">
      <c r="B309" s="27" t="s">
        <v>0</v>
      </c>
      <c r="C309" s="7" t="s">
        <v>116</v>
      </c>
      <c r="D309" s="40" t="s">
        <v>235</v>
      </c>
      <c r="E309" s="22"/>
      <c r="F309" s="28"/>
      <c r="G309" s="29"/>
      <c r="H309" s="22"/>
      <c r="I309" s="48"/>
      <c r="K309" s="24"/>
      <c r="L309"/>
      <c r="M309"/>
      <c r="N309"/>
      <c r="O309"/>
      <c r="P309"/>
      <c r="Q309"/>
      <c r="R309"/>
      <c r="S309"/>
      <c r="T309"/>
      <c r="U309"/>
    </row>
    <row r="310" spans="1:21" s="5" customFormat="1" ht="15" hidden="1" customHeight="1" outlineLevel="1" x14ac:dyDescent="0.25">
      <c r="B310" s="27" t="s">
        <v>0</v>
      </c>
      <c r="C310" s="44" t="s">
        <v>127</v>
      </c>
      <c r="D310" s="40"/>
      <c r="E310" s="22"/>
      <c r="F310" s="28"/>
      <c r="G310" s="29"/>
      <c r="H310" s="22"/>
      <c r="I310" s="48"/>
      <c r="J310" s="8"/>
      <c r="K310" s="24"/>
      <c r="L310"/>
      <c r="M310"/>
      <c r="N310"/>
      <c r="O310"/>
      <c r="P310"/>
      <c r="Q310"/>
      <c r="R310"/>
      <c r="S310"/>
      <c r="T310"/>
      <c r="U310"/>
    </row>
    <row r="311" spans="1:21" s="5" customFormat="1" ht="15" hidden="1" customHeight="1" outlineLevel="1" collapsed="1" x14ac:dyDescent="0.25">
      <c r="B311" s="27"/>
      <c r="C311" s="6" t="s">
        <v>128</v>
      </c>
      <c r="D311" s="40" t="s">
        <v>235</v>
      </c>
      <c r="E311" s="22"/>
      <c r="F311" s="28"/>
      <c r="G311" s="29"/>
      <c r="H311" s="22"/>
      <c r="I311" s="48"/>
      <c r="J311" s="8"/>
      <c r="K311" s="24"/>
      <c r="L311"/>
      <c r="M311"/>
      <c r="N311"/>
      <c r="O311"/>
      <c r="P311"/>
      <c r="Q311"/>
      <c r="R311"/>
      <c r="S311"/>
      <c r="T311"/>
      <c r="U311"/>
    </row>
    <row r="312" spans="1:21" ht="15" hidden="1" customHeight="1" outlineLevel="1" collapsed="1" x14ac:dyDescent="0.25">
      <c r="B312" s="27"/>
      <c r="C312" s="6" t="s">
        <v>129</v>
      </c>
      <c r="D312" s="40" t="s">
        <v>235</v>
      </c>
      <c r="E312" s="22"/>
      <c r="F312" s="28"/>
      <c r="G312" s="29"/>
      <c r="H312" s="22"/>
      <c r="I312" s="48"/>
      <c r="J312" s="8"/>
      <c r="K312" s="24"/>
    </row>
    <row r="313" spans="1:21" s="5" customFormat="1" ht="15" customHeight="1" collapsed="1" x14ac:dyDescent="0.25">
      <c r="B313" s="27" t="s">
        <v>169</v>
      </c>
      <c r="C313" s="12"/>
      <c r="D313" s="40"/>
      <c r="E313" s="22">
        <v>49</v>
      </c>
      <c r="F313" s="28">
        <v>4</v>
      </c>
      <c r="G313" s="28">
        <v>4</v>
      </c>
      <c r="H313" s="22">
        <v>43</v>
      </c>
      <c r="I313" s="48">
        <f>H313/E313</f>
        <v>0.87755102040816324</v>
      </c>
      <c r="J313" s="8"/>
      <c r="K313" s="24"/>
      <c r="L313" s="65" t="s">
        <v>136</v>
      </c>
      <c r="M313" s="66"/>
      <c r="N313" s="69">
        <f>COUNTIF($C$18:$C$1576,"Aviation Technology")</f>
        <v>51</v>
      </c>
      <c r="O313" s="70">
        <f>COUNTIFS($C$18:$C$1576,"Aviation Technology",$D$18:$D$1576,"*")</f>
        <v>27</v>
      </c>
    </row>
    <row r="314" spans="1:21" ht="15" hidden="1" customHeight="1" outlineLevel="1" collapsed="1" x14ac:dyDescent="0.25">
      <c r="B314" s="27" t="s">
        <v>49</v>
      </c>
      <c r="C314" s="12"/>
      <c r="E314" s="22"/>
      <c r="F314" s="28"/>
      <c r="G314" s="28"/>
      <c r="H314" s="22"/>
      <c r="I314" s="48"/>
      <c r="J314" s="8"/>
      <c r="K314" s="24"/>
    </row>
    <row r="315" spans="1:21" s="5" customFormat="1" ht="15" hidden="1" customHeight="1" outlineLevel="1" x14ac:dyDescent="0.25">
      <c r="B315" s="27" t="s">
        <v>0</v>
      </c>
      <c r="C315" s="6" t="s">
        <v>216</v>
      </c>
      <c r="D315" s="40" t="s">
        <v>235</v>
      </c>
      <c r="E315" s="22"/>
      <c r="F315" s="28"/>
      <c r="G315" s="28"/>
      <c r="H315" s="22"/>
      <c r="I315" s="48"/>
      <c r="J315" s="8"/>
      <c r="K315" s="24"/>
      <c r="L315"/>
      <c r="M315"/>
      <c r="N315"/>
      <c r="O315"/>
      <c r="P315"/>
      <c r="Q315"/>
      <c r="R315"/>
      <c r="S315"/>
      <c r="T315"/>
      <c r="U315"/>
    </row>
    <row r="316" spans="1:21" s="5" customFormat="1" ht="15" hidden="1" customHeight="1" outlineLevel="1" collapsed="1" x14ac:dyDescent="0.25">
      <c r="B316" s="27" t="s">
        <v>0</v>
      </c>
      <c r="C316" s="6" t="s">
        <v>116</v>
      </c>
      <c r="D316" s="40" t="s">
        <v>235</v>
      </c>
      <c r="E316" s="22"/>
      <c r="F316" s="28"/>
      <c r="G316" s="28"/>
      <c r="H316" s="22"/>
      <c r="I316" s="48"/>
      <c r="J316" s="8"/>
      <c r="K316" s="24"/>
      <c r="L316"/>
      <c r="M316"/>
      <c r="N316"/>
      <c r="O316"/>
      <c r="P316"/>
      <c r="Q316"/>
      <c r="R316"/>
      <c r="S316"/>
      <c r="T316"/>
      <c r="U316"/>
    </row>
    <row r="317" spans="1:21" ht="15" hidden="1" customHeight="1" outlineLevel="1" collapsed="1" x14ac:dyDescent="0.25">
      <c r="B317" s="27"/>
      <c r="C317" s="44" t="s">
        <v>127</v>
      </c>
      <c r="E317" s="22"/>
      <c r="F317" s="28"/>
      <c r="G317" s="28"/>
      <c r="H317" s="22"/>
      <c r="I317" s="48"/>
      <c r="J317" s="8"/>
      <c r="K317" s="24"/>
    </row>
    <row r="318" spans="1:21" s="5" customFormat="1" ht="15" hidden="1" customHeight="1" outlineLevel="1" collapsed="1" x14ac:dyDescent="0.25">
      <c r="B318" s="27"/>
      <c r="C318" s="6" t="s">
        <v>117</v>
      </c>
      <c r="D318" s="40" t="s">
        <v>235</v>
      </c>
      <c r="E318" s="22"/>
      <c r="F318" s="28"/>
      <c r="G318" s="28"/>
      <c r="H318" s="22"/>
      <c r="I318" s="48"/>
      <c r="J318" s="8"/>
      <c r="K318" s="24"/>
      <c r="L318"/>
      <c r="M318"/>
      <c r="N318"/>
      <c r="O318"/>
      <c r="P318"/>
      <c r="Q318"/>
      <c r="R318"/>
      <c r="S318"/>
      <c r="T318"/>
      <c r="U318"/>
    </row>
    <row r="319" spans="1:21" s="1" customFormat="1" ht="15" customHeight="1" collapsed="1" x14ac:dyDescent="0.25">
      <c r="A319" s="5"/>
      <c r="B319" s="27" t="s">
        <v>49</v>
      </c>
      <c r="C319" s="12"/>
      <c r="D319" s="40"/>
      <c r="E319" s="22">
        <v>49</v>
      </c>
      <c r="F319" s="28">
        <v>3</v>
      </c>
      <c r="G319" s="28">
        <v>3</v>
      </c>
      <c r="H319" s="22">
        <v>23</v>
      </c>
      <c r="I319" s="48">
        <f>H319/E319</f>
        <v>0.46938775510204084</v>
      </c>
      <c r="J319" s="8"/>
      <c r="K319" s="24"/>
      <c r="L319" s="65" t="s">
        <v>217</v>
      </c>
      <c r="M319" s="66"/>
      <c r="N319" s="69">
        <f>COUNTIF($C$18:$C$1576,"Building Trades")</f>
        <v>61</v>
      </c>
      <c r="O319" s="70">
        <f>COUNTIFS($C$18:$C$1576,"Building Trades",$D$18:$D$1576,"*")</f>
        <v>35</v>
      </c>
      <c r="P319"/>
      <c r="Q319"/>
      <c r="R319"/>
      <c r="S319"/>
      <c r="T319"/>
      <c r="U319"/>
    </row>
    <row r="320" spans="1:21" s="5" customFormat="1" ht="15" hidden="1" customHeight="1" outlineLevel="1" collapsed="1" x14ac:dyDescent="0.25">
      <c r="B320" s="27" t="s">
        <v>46</v>
      </c>
      <c r="C320" s="12"/>
      <c r="D320" s="40"/>
      <c r="E320" s="22"/>
      <c r="F320" s="28"/>
      <c r="G320" s="28"/>
      <c r="H320" s="22"/>
      <c r="I320" s="48"/>
      <c r="J320" s="8"/>
      <c r="K320" s="24"/>
      <c r="L320"/>
      <c r="M320"/>
      <c r="N320"/>
      <c r="O320"/>
      <c r="P320"/>
      <c r="Q320"/>
      <c r="R320"/>
      <c r="S320"/>
      <c r="T320"/>
      <c r="U320"/>
    </row>
    <row r="321" spans="2:21" s="5" customFormat="1" ht="15" hidden="1" customHeight="1" outlineLevel="1" collapsed="1" x14ac:dyDescent="0.25">
      <c r="B321" s="27" t="s">
        <v>0</v>
      </c>
      <c r="C321" s="7" t="s">
        <v>216</v>
      </c>
      <c r="D321" s="40" t="s">
        <v>235</v>
      </c>
      <c r="E321" s="22"/>
      <c r="F321" s="28"/>
      <c r="G321" s="28"/>
      <c r="H321" s="22"/>
      <c r="I321" s="48"/>
      <c r="J321" s="8"/>
      <c r="K321" s="24"/>
      <c r="L321"/>
      <c r="M321"/>
      <c r="N321"/>
      <c r="O321"/>
      <c r="P321"/>
      <c r="Q321"/>
      <c r="R321"/>
      <c r="S321"/>
      <c r="T321"/>
      <c r="U321"/>
    </row>
    <row r="322" spans="2:21" s="5" customFormat="1" ht="15" hidden="1" customHeight="1" outlineLevel="1" collapsed="1" x14ac:dyDescent="0.25">
      <c r="B322" s="27" t="s">
        <v>0</v>
      </c>
      <c r="C322" s="7" t="s">
        <v>116</v>
      </c>
      <c r="D322" s="40" t="s">
        <v>235</v>
      </c>
      <c r="E322" s="22"/>
      <c r="F322" s="28"/>
      <c r="G322" s="28"/>
      <c r="H322" s="22"/>
      <c r="I322" s="48"/>
      <c r="K322" s="24"/>
      <c r="L322"/>
      <c r="M322"/>
      <c r="N322"/>
      <c r="O322"/>
      <c r="P322"/>
      <c r="Q322"/>
      <c r="R322"/>
      <c r="S322"/>
      <c r="T322"/>
      <c r="U322"/>
    </row>
    <row r="323" spans="2:21" s="5" customFormat="1" ht="15" hidden="1" customHeight="1" outlineLevel="1" collapsed="1" x14ac:dyDescent="0.25">
      <c r="B323" s="27"/>
      <c r="C323" s="43" t="s">
        <v>127</v>
      </c>
      <c r="D323" s="40"/>
      <c r="E323" s="22"/>
      <c r="F323" s="28"/>
      <c r="G323" s="28"/>
      <c r="H323" s="22"/>
      <c r="I323" s="48"/>
      <c r="J323" s="8"/>
      <c r="K323" s="24"/>
      <c r="L323"/>
      <c r="M323"/>
      <c r="N323"/>
      <c r="O323"/>
      <c r="P323"/>
      <c r="Q323"/>
      <c r="R323"/>
      <c r="S323"/>
      <c r="T323"/>
      <c r="U323"/>
    </row>
    <row r="324" spans="2:21" s="5" customFormat="1" ht="15" customHeight="1" collapsed="1" x14ac:dyDescent="0.25">
      <c r="B324" s="27" t="s">
        <v>150</v>
      </c>
      <c r="C324" s="12"/>
      <c r="D324" s="40"/>
      <c r="E324" s="22">
        <v>50</v>
      </c>
      <c r="F324" s="28">
        <v>2</v>
      </c>
      <c r="G324" s="28">
        <v>2</v>
      </c>
      <c r="H324" s="22">
        <v>32</v>
      </c>
      <c r="I324" s="48">
        <f>H324/E324</f>
        <v>0.64</v>
      </c>
      <c r="J324" s="8"/>
      <c r="K324" s="24"/>
      <c r="L324" s="65" t="s">
        <v>116</v>
      </c>
      <c r="M324" s="66"/>
      <c r="N324" s="69">
        <f>COUNTIF($C$18:$C$1576,"Business Education")</f>
        <v>133</v>
      </c>
      <c r="O324" s="70">
        <f>COUNTIFS($C$18:$C$1576,"Business Education",$D$18:$D$1576,"*")</f>
        <v>133</v>
      </c>
      <c r="P324"/>
      <c r="Q324"/>
      <c r="R324"/>
      <c r="S324"/>
      <c r="T324"/>
      <c r="U324"/>
    </row>
    <row r="325" spans="2:21" s="5" customFormat="1" ht="15" hidden="1" customHeight="1" outlineLevel="1" collapsed="1" x14ac:dyDescent="0.25">
      <c r="B325" s="27" t="s">
        <v>233</v>
      </c>
      <c r="C325" s="12"/>
      <c r="D325" s="40"/>
      <c r="E325" s="22"/>
      <c r="F325" s="28"/>
      <c r="G325" s="28"/>
      <c r="H325" s="22"/>
      <c r="I325" s="48"/>
      <c r="J325" s="8"/>
      <c r="K325" s="24"/>
      <c r="L325"/>
      <c r="M325"/>
      <c r="N325"/>
      <c r="O325"/>
      <c r="P325"/>
      <c r="Q325"/>
      <c r="R325"/>
      <c r="S325"/>
      <c r="T325"/>
      <c r="U325"/>
    </row>
    <row r="326" spans="2:21" s="5" customFormat="1" ht="15" hidden="1" customHeight="1" outlineLevel="1" x14ac:dyDescent="0.25">
      <c r="B326" s="27" t="s">
        <v>0</v>
      </c>
      <c r="C326" s="43" t="s">
        <v>216</v>
      </c>
      <c r="D326" s="40"/>
      <c r="E326" s="22"/>
      <c r="F326" s="28"/>
      <c r="G326" s="28"/>
      <c r="H326" s="22"/>
      <c r="I326" s="48"/>
      <c r="J326" s="8"/>
      <c r="K326" s="24"/>
    </row>
    <row r="327" spans="2:21" s="5" customFormat="1" ht="15" hidden="1" customHeight="1" outlineLevel="1" x14ac:dyDescent="0.25">
      <c r="B327" s="27" t="s">
        <v>0</v>
      </c>
      <c r="C327" s="43" t="s">
        <v>133</v>
      </c>
      <c r="D327" s="40" t="s">
        <v>235</v>
      </c>
      <c r="E327" s="22"/>
      <c r="F327" s="28"/>
      <c r="G327" s="28"/>
      <c r="H327" s="22"/>
      <c r="I327" s="48"/>
      <c r="J327" s="8"/>
      <c r="K327" s="24"/>
      <c r="L327"/>
      <c r="M327"/>
      <c r="N327"/>
      <c r="O327"/>
      <c r="P327"/>
      <c r="Q327"/>
      <c r="R327"/>
      <c r="S327"/>
      <c r="T327"/>
      <c r="U327"/>
    </row>
    <row r="328" spans="2:21" s="5" customFormat="1" ht="15" hidden="1" customHeight="1" outlineLevel="1" x14ac:dyDescent="0.25">
      <c r="B328" s="16"/>
      <c r="C328" s="43" t="s">
        <v>217</v>
      </c>
      <c r="D328" s="40" t="s">
        <v>235</v>
      </c>
      <c r="E328" s="22"/>
      <c r="F328" s="28"/>
      <c r="G328" s="28"/>
      <c r="H328" s="22"/>
      <c r="I328" s="48"/>
      <c r="J328" s="8"/>
      <c r="K328" s="24"/>
      <c r="L328"/>
      <c r="M328"/>
      <c r="N328"/>
      <c r="O328"/>
      <c r="P328"/>
      <c r="Q328"/>
      <c r="R328"/>
      <c r="S328"/>
      <c r="T328"/>
      <c r="U328"/>
    </row>
    <row r="329" spans="2:21" s="5" customFormat="1" ht="15" hidden="1" customHeight="1" outlineLevel="1" x14ac:dyDescent="0.25">
      <c r="B329" s="27"/>
      <c r="C329" s="43" t="s">
        <v>116</v>
      </c>
      <c r="D329" s="40" t="s">
        <v>235</v>
      </c>
      <c r="E329" s="22"/>
      <c r="F329" s="28"/>
      <c r="G329" s="28"/>
      <c r="H329" s="22"/>
      <c r="I329" s="48"/>
      <c r="J329" s="8"/>
      <c r="K329" s="24"/>
    </row>
    <row r="330" spans="2:21" s="5" customFormat="1" ht="15" hidden="1" customHeight="1" outlineLevel="1" x14ac:dyDescent="0.25">
      <c r="B330" s="27"/>
      <c r="C330" s="43" t="s">
        <v>127</v>
      </c>
      <c r="D330" s="40"/>
      <c r="E330" s="22"/>
      <c r="F330" s="28"/>
      <c r="G330" s="28"/>
      <c r="H330" s="22"/>
      <c r="I330" s="48"/>
      <c r="J330" s="8"/>
      <c r="K330" s="24"/>
      <c r="L330"/>
      <c r="M330"/>
      <c r="N330"/>
      <c r="O330"/>
      <c r="P330"/>
      <c r="Q330"/>
      <c r="R330"/>
      <c r="S330"/>
      <c r="T330"/>
      <c r="U330"/>
    </row>
    <row r="331" spans="2:21" s="5" customFormat="1" ht="15" hidden="1" customHeight="1" outlineLevel="1" x14ac:dyDescent="0.25">
      <c r="B331" s="27"/>
      <c r="C331" s="6" t="s">
        <v>117</v>
      </c>
      <c r="D331" s="40" t="s">
        <v>235</v>
      </c>
      <c r="E331" s="22"/>
      <c r="F331" s="28"/>
      <c r="G331" s="28"/>
      <c r="H331" s="22"/>
      <c r="I331" s="48"/>
      <c r="J331" s="8"/>
      <c r="K331" s="24"/>
    </row>
    <row r="332" spans="2:21" ht="15" hidden="1" customHeight="1" outlineLevel="1" collapsed="1" x14ac:dyDescent="0.25">
      <c r="B332" s="27"/>
      <c r="C332" s="43" t="s">
        <v>128</v>
      </c>
      <c r="E332" s="22"/>
      <c r="F332" s="28"/>
      <c r="G332" s="28"/>
      <c r="H332" s="22"/>
      <c r="I332" s="48"/>
      <c r="J332" s="8"/>
      <c r="K332" s="24"/>
    </row>
    <row r="333" spans="2:21" ht="15" hidden="1" customHeight="1" outlineLevel="1" collapsed="1" x14ac:dyDescent="0.25">
      <c r="B333" s="27"/>
      <c r="C333" s="43" t="s">
        <v>205</v>
      </c>
      <c r="E333" s="22"/>
      <c r="F333" s="28"/>
      <c r="G333" s="28"/>
      <c r="H333" s="22"/>
      <c r="I333" s="48"/>
      <c r="J333" s="8"/>
      <c r="K333" s="24"/>
    </row>
    <row r="334" spans="2:21" ht="15" hidden="1" customHeight="1" outlineLevel="1" collapsed="1" x14ac:dyDescent="0.25">
      <c r="B334" s="27"/>
      <c r="C334" s="43" t="s">
        <v>129</v>
      </c>
      <c r="E334" s="22"/>
      <c r="F334" s="28"/>
      <c r="G334" s="28"/>
      <c r="H334" s="22"/>
      <c r="I334" s="48"/>
      <c r="J334" s="8"/>
      <c r="K334" s="24"/>
    </row>
    <row r="335" spans="2:21" ht="15" hidden="1" customHeight="1" outlineLevel="1" collapsed="1" x14ac:dyDescent="0.25">
      <c r="B335" s="27"/>
      <c r="C335" s="43" t="s">
        <v>134</v>
      </c>
      <c r="E335" s="22"/>
      <c r="F335" s="28"/>
      <c r="G335" s="28"/>
      <c r="H335" s="22"/>
      <c r="I335" s="48"/>
      <c r="J335" s="8"/>
      <c r="K335" s="24"/>
    </row>
    <row r="336" spans="2:21" s="5" customFormat="1" ht="15" customHeight="1" collapsed="1" x14ac:dyDescent="0.25">
      <c r="B336" s="27" t="s">
        <v>233</v>
      </c>
      <c r="C336" s="12"/>
      <c r="D336" s="40"/>
      <c r="E336" s="22">
        <v>51</v>
      </c>
      <c r="F336" s="28">
        <v>9</v>
      </c>
      <c r="G336" s="28">
        <v>4</v>
      </c>
      <c r="H336" s="22">
        <v>46</v>
      </c>
      <c r="I336" s="48">
        <f>H336/E336</f>
        <v>0.90196078431372551</v>
      </c>
      <c r="J336" s="8"/>
      <c r="K336" s="24"/>
      <c r="L336" s="65" t="s">
        <v>127</v>
      </c>
      <c r="M336" s="66"/>
      <c r="N336" s="69">
        <f>COUNTIF($C$18:$C$1576,"Career Development")</f>
        <v>117</v>
      </c>
      <c r="O336" s="71" t="s">
        <v>215</v>
      </c>
      <c r="P336"/>
      <c r="Q336"/>
      <c r="R336"/>
      <c r="S336"/>
      <c r="T336"/>
      <c r="U336"/>
    </row>
    <row r="337" spans="2:21" s="5" customFormat="1" ht="15" hidden="1" customHeight="1" outlineLevel="1" collapsed="1" x14ac:dyDescent="0.25">
      <c r="B337" s="27" t="s">
        <v>106</v>
      </c>
      <c r="C337" s="12"/>
      <c r="D337" s="40"/>
      <c r="E337" s="22"/>
      <c r="F337" s="28"/>
      <c r="G337" s="28"/>
      <c r="H337" s="22"/>
      <c r="I337" s="48"/>
      <c r="J337" s="8"/>
      <c r="K337" s="24"/>
      <c r="L337"/>
      <c r="M337"/>
      <c r="N337"/>
      <c r="O337"/>
      <c r="P337"/>
      <c r="Q337"/>
      <c r="R337"/>
      <c r="S337"/>
      <c r="T337"/>
      <c r="U337"/>
    </row>
    <row r="338" spans="2:21" s="5" customFormat="1" ht="15" hidden="1" customHeight="1" outlineLevel="1" x14ac:dyDescent="0.25">
      <c r="B338" s="27" t="s">
        <v>0</v>
      </c>
      <c r="C338" s="44" t="s">
        <v>216</v>
      </c>
      <c r="D338" s="40" t="s">
        <v>235</v>
      </c>
      <c r="E338" s="22"/>
      <c r="F338" s="28"/>
      <c r="G338" s="28"/>
      <c r="H338" s="22"/>
      <c r="I338" s="48"/>
      <c r="J338" s="8"/>
      <c r="K338" s="24"/>
      <c r="L338"/>
      <c r="M338"/>
      <c r="N338"/>
      <c r="O338"/>
      <c r="P338"/>
      <c r="Q338"/>
      <c r="R338"/>
      <c r="S338"/>
      <c r="T338"/>
      <c r="U338"/>
    </row>
    <row r="339" spans="2:21" s="5" customFormat="1" ht="15" hidden="1" customHeight="1" outlineLevel="1" x14ac:dyDescent="0.25">
      <c r="B339" s="27" t="s">
        <v>0</v>
      </c>
      <c r="C339" s="44" t="s">
        <v>136</v>
      </c>
      <c r="D339" s="40" t="s">
        <v>235</v>
      </c>
      <c r="E339" s="22"/>
      <c r="F339" s="28"/>
      <c r="G339" s="28"/>
      <c r="H339" s="22"/>
      <c r="I339" s="48"/>
      <c r="J339" s="8"/>
      <c r="K339" s="24"/>
      <c r="L339"/>
      <c r="M339"/>
      <c r="N339"/>
      <c r="O339"/>
      <c r="P339"/>
      <c r="Q339"/>
      <c r="R339"/>
      <c r="S339"/>
      <c r="T339"/>
      <c r="U339"/>
    </row>
    <row r="340" spans="2:21" s="5" customFormat="1" ht="15" hidden="1" customHeight="1" outlineLevel="1" x14ac:dyDescent="0.25">
      <c r="B340" s="27"/>
      <c r="C340" s="6" t="s">
        <v>116</v>
      </c>
      <c r="D340" s="40" t="s">
        <v>235</v>
      </c>
      <c r="E340" s="22"/>
      <c r="F340" s="28"/>
      <c r="G340" s="28"/>
      <c r="H340" s="22"/>
      <c r="I340" s="48"/>
      <c r="J340" s="8"/>
      <c r="K340" s="24"/>
      <c r="L340"/>
      <c r="M340"/>
      <c r="N340"/>
      <c r="O340"/>
      <c r="P340"/>
      <c r="Q340"/>
      <c r="R340"/>
      <c r="S340"/>
      <c r="T340"/>
      <c r="U340"/>
    </row>
    <row r="341" spans="2:21" s="5" customFormat="1" ht="15" hidden="1" customHeight="1" outlineLevel="1" x14ac:dyDescent="0.25">
      <c r="B341" s="27"/>
      <c r="C341" s="43" t="s">
        <v>223</v>
      </c>
      <c r="D341" s="40"/>
      <c r="E341" s="22"/>
      <c r="F341" s="28"/>
      <c r="G341" s="28"/>
      <c r="H341" s="22"/>
      <c r="I341" s="48"/>
      <c r="J341" s="8"/>
      <c r="K341" s="24"/>
    </row>
    <row r="342" spans="2:21" s="5" customFormat="1" ht="15" hidden="1" customHeight="1" outlineLevel="1" x14ac:dyDescent="0.25">
      <c r="B342" s="27"/>
      <c r="C342" s="43" t="s">
        <v>220</v>
      </c>
      <c r="D342" s="40"/>
      <c r="E342" s="22"/>
      <c r="F342" s="28"/>
      <c r="G342" s="28"/>
      <c r="H342" s="22"/>
      <c r="I342" s="48"/>
      <c r="J342" s="8"/>
      <c r="K342" s="24"/>
    </row>
    <row r="343" spans="2:21" s="5" customFormat="1" ht="15" hidden="1" customHeight="1" outlineLevel="1" x14ac:dyDescent="0.25">
      <c r="B343" s="27"/>
      <c r="C343" s="6" t="s">
        <v>117</v>
      </c>
      <c r="D343" s="40" t="s">
        <v>235</v>
      </c>
      <c r="E343" s="22"/>
      <c r="F343" s="28"/>
      <c r="G343" s="28"/>
      <c r="H343" s="22"/>
      <c r="I343" s="48"/>
      <c r="J343" s="8"/>
      <c r="K343" s="24"/>
    </row>
    <row r="344" spans="2:21" s="5" customFormat="1" ht="15" hidden="1" customHeight="1" outlineLevel="1" x14ac:dyDescent="0.25">
      <c r="B344" s="27"/>
      <c r="C344" s="44" t="s">
        <v>143</v>
      </c>
      <c r="D344" s="40"/>
      <c r="E344" s="22"/>
      <c r="F344" s="28"/>
      <c r="G344" s="28"/>
      <c r="H344" s="22"/>
      <c r="I344" s="48"/>
      <c r="J344" s="8"/>
      <c r="K344" s="24"/>
      <c r="L344"/>
      <c r="M344"/>
      <c r="N344"/>
      <c r="O344"/>
      <c r="P344"/>
      <c r="Q344"/>
      <c r="R344"/>
      <c r="S344"/>
      <c r="T344"/>
      <c r="U344"/>
    </row>
    <row r="345" spans="2:21" ht="15" hidden="1" customHeight="1" outlineLevel="1" collapsed="1" x14ac:dyDescent="0.25">
      <c r="B345" s="27"/>
      <c r="C345" s="43" t="s">
        <v>128</v>
      </c>
      <c r="D345" s="40" t="s">
        <v>235</v>
      </c>
      <c r="E345" s="22"/>
      <c r="F345" s="28"/>
      <c r="G345" s="28"/>
      <c r="H345" s="22"/>
      <c r="I345" s="48"/>
      <c r="J345" s="8"/>
      <c r="K345" s="24"/>
    </row>
    <row r="346" spans="2:21" ht="15" hidden="1" customHeight="1" outlineLevel="1" collapsed="1" x14ac:dyDescent="0.25">
      <c r="B346" s="27"/>
      <c r="C346" s="44" t="s">
        <v>132</v>
      </c>
      <c r="E346" s="22"/>
      <c r="F346" s="28"/>
      <c r="G346" s="28"/>
      <c r="H346" s="22"/>
      <c r="I346" s="48"/>
      <c r="J346" s="8"/>
      <c r="K346" s="24"/>
    </row>
    <row r="347" spans="2:21" s="5" customFormat="1" ht="15" hidden="1" customHeight="1" outlineLevel="1" x14ac:dyDescent="0.25">
      <c r="B347" s="27"/>
      <c r="C347" s="44" t="s">
        <v>129</v>
      </c>
      <c r="D347" s="40" t="s">
        <v>235</v>
      </c>
      <c r="E347" s="22"/>
      <c r="F347" s="28"/>
      <c r="G347" s="28"/>
      <c r="H347" s="22"/>
      <c r="I347" s="48"/>
      <c r="J347" s="8"/>
      <c r="K347" s="24"/>
      <c r="L347"/>
      <c r="M347"/>
      <c r="N347"/>
      <c r="O347"/>
    </row>
    <row r="348" spans="2:21" ht="15" hidden="1" customHeight="1" outlineLevel="1" collapsed="1" x14ac:dyDescent="0.25">
      <c r="B348" s="27"/>
      <c r="C348" s="43" t="s">
        <v>218</v>
      </c>
      <c r="D348" s="40" t="s">
        <v>235</v>
      </c>
      <c r="E348" s="22"/>
      <c r="F348" s="28"/>
      <c r="G348" s="28"/>
      <c r="H348" s="22"/>
      <c r="I348" s="48"/>
      <c r="J348" s="8"/>
      <c r="K348" s="24"/>
    </row>
    <row r="349" spans="2:21" ht="15" hidden="1" customHeight="1" outlineLevel="1" collapsed="1" x14ac:dyDescent="0.25">
      <c r="B349" s="27"/>
      <c r="C349" s="43" t="s">
        <v>134</v>
      </c>
      <c r="E349" s="22"/>
      <c r="F349" s="28"/>
      <c r="G349" s="28"/>
      <c r="H349" s="22"/>
      <c r="I349" s="48"/>
      <c r="J349" s="8"/>
      <c r="K349" s="24"/>
    </row>
    <row r="350" spans="2:21" s="5" customFormat="1" ht="15" customHeight="1" collapsed="1" x14ac:dyDescent="0.25">
      <c r="B350" s="27" t="s">
        <v>106</v>
      </c>
      <c r="C350" s="12"/>
      <c r="D350" s="40"/>
      <c r="E350" s="22">
        <v>51</v>
      </c>
      <c r="F350" s="28">
        <v>12</v>
      </c>
      <c r="G350" s="28">
        <v>7</v>
      </c>
      <c r="H350" s="22">
        <v>43</v>
      </c>
      <c r="I350" s="48">
        <f>H350/E350</f>
        <v>0.84313725490196079</v>
      </c>
      <c r="J350" s="8"/>
      <c r="K350" s="24"/>
      <c r="L350" s="65" t="s">
        <v>211</v>
      </c>
      <c r="M350" s="66"/>
      <c r="N350" s="69">
        <f>COUNTIF($C$18:$C$1576,"CDL")</f>
        <v>1</v>
      </c>
      <c r="O350" s="70">
        <f>COUNTIFS($C$18:$C$1576,"CDL",$D$18:$D$1576,"*")</f>
        <v>1</v>
      </c>
    </row>
    <row r="351" spans="2:21" ht="15" hidden="1" customHeight="1" outlineLevel="1" collapsed="1" x14ac:dyDescent="0.25">
      <c r="B351" s="27" t="s">
        <v>111</v>
      </c>
      <c r="C351" s="6"/>
      <c r="E351" s="22"/>
      <c r="F351" s="28"/>
      <c r="G351" s="28"/>
      <c r="H351" s="22"/>
      <c r="I351" s="48"/>
      <c r="J351" s="8"/>
      <c r="K351" s="24"/>
    </row>
    <row r="352" spans="2:21" s="5" customFormat="1" ht="15" hidden="1" customHeight="1" outlineLevel="1" collapsed="1" x14ac:dyDescent="0.25">
      <c r="B352" s="27"/>
      <c r="C352" s="44" t="s">
        <v>216</v>
      </c>
      <c r="D352" s="40" t="s">
        <v>235</v>
      </c>
      <c r="E352" s="22"/>
      <c r="F352" s="28"/>
      <c r="G352" s="28"/>
      <c r="H352" s="22"/>
      <c r="I352" s="48"/>
      <c r="J352" s="8"/>
      <c r="K352" s="24"/>
      <c r="L352"/>
      <c r="M352"/>
      <c r="N352"/>
      <c r="O352"/>
      <c r="P352"/>
      <c r="Q352"/>
      <c r="R352"/>
      <c r="S352"/>
      <c r="T352"/>
      <c r="U352"/>
    </row>
    <row r="353" spans="2:21" ht="15" hidden="1" customHeight="1" outlineLevel="1" collapsed="1" x14ac:dyDescent="0.25">
      <c r="B353" s="27"/>
      <c r="C353" s="44" t="s">
        <v>136</v>
      </c>
      <c r="E353" s="22"/>
      <c r="F353" s="28"/>
      <c r="G353" s="28"/>
      <c r="H353" s="22"/>
      <c r="I353" s="48"/>
      <c r="J353" s="8"/>
      <c r="K353" s="24"/>
    </row>
    <row r="354" spans="2:21" ht="15" hidden="1" customHeight="1" outlineLevel="1" collapsed="1" x14ac:dyDescent="0.25">
      <c r="B354" s="27"/>
      <c r="C354" s="52" t="s">
        <v>116</v>
      </c>
      <c r="D354" s="40" t="s">
        <v>235</v>
      </c>
      <c r="E354" s="22"/>
      <c r="F354" s="28"/>
      <c r="G354" s="28"/>
      <c r="H354" s="22"/>
      <c r="I354" s="48"/>
      <c r="J354" s="8"/>
      <c r="K354" s="24"/>
    </row>
    <row r="355" spans="2:21" ht="15" hidden="1" customHeight="1" outlineLevel="1" x14ac:dyDescent="0.25">
      <c r="B355" s="27"/>
      <c r="C355" s="43" t="s">
        <v>223</v>
      </c>
      <c r="E355" s="22"/>
      <c r="F355" s="28"/>
      <c r="G355" s="28"/>
      <c r="H355" s="22"/>
      <c r="I355" s="48"/>
      <c r="J355" s="8"/>
      <c r="K355" s="24"/>
    </row>
    <row r="356" spans="2:21" ht="15" hidden="1" customHeight="1" outlineLevel="1" collapsed="1" x14ac:dyDescent="0.25">
      <c r="B356" s="27"/>
      <c r="C356" s="43" t="s">
        <v>220</v>
      </c>
      <c r="E356" s="22"/>
      <c r="F356" s="28"/>
      <c r="G356" s="28"/>
      <c r="H356" s="22"/>
      <c r="I356" s="48"/>
      <c r="J356" s="8"/>
      <c r="K356" s="24"/>
    </row>
    <row r="357" spans="2:21" ht="15" hidden="1" customHeight="1" outlineLevel="1" collapsed="1" x14ac:dyDescent="0.25">
      <c r="B357" s="27"/>
      <c r="C357" s="6" t="s">
        <v>117</v>
      </c>
      <c r="D357" s="40" t="s">
        <v>235</v>
      </c>
      <c r="E357" s="22"/>
      <c r="F357" s="28"/>
      <c r="G357" s="28"/>
      <c r="H357" s="22"/>
      <c r="I357" s="48"/>
      <c r="J357" s="8"/>
      <c r="K357" s="24"/>
    </row>
    <row r="358" spans="2:21" ht="15" hidden="1" customHeight="1" outlineLevel="1" collapsed="1" x14ac:dyDescent="0.25">
      <c r="B358" s="27"/>
      <c r="C358" s="44" t="s">
        <v>143</v>
      </c>
      <c r="D358" s="40" t="s">
        <v>235</v>
      </c>
      <c r="E358" s="22"/>
      <c r="F358" s="28"/>
      <c r="G358" s="28"/>
      <c r="H358" s="22"/>
      <c r="I358" s="48"/>
      <c r="J358" s="8"/>
      <c r="K358" s="24"/>
    </row>
    <row r="359" spans="2:21" ht="15" hidden="1" customHeight="1" outlineLevel="1" collapsed="1" x14ac:dyDescent="0.25">
      <c r="B359" s="27"/>
      <c r="C359" s="43" t="s">
        <v>128</v>
      </c>
      <c r="D359" s="40" t="s">
        <v>235</v>
      </c>
      <c r="E359" s="22"/>
      <c r="F359" s="28"/>
      <c r="G359" s="28"/>
      <c r="H359" s="22"/>
      <c r="I359" s="48"/>
      <c r="J359" s="8"/>
      <c r="K359" s="24"/>
    </row>
    <row r="360" spans="2:21" ht="15" hidden="1" customHeight="1" outlineLevel="1" collapsed="1" x14ac:dyDescent="0.25">
      <c r="B360" s="27"/>
      <c r="C360" s="44" t="s">
        <v>132</v>
      </c>
      <c r="D360" s="40" t="s">
        <v>235</v>
      </c>
      <c r="E360" s="22"/>
      <c r="F360" s="28"/>
      <c r="G360" s="28"/>
      <c r="H360" s="22"/>
      <c r="I360" s="48"/>
      <c r="J360" s="8"/>
      <c r="K360" s="24"/>
    </row>
    <row r="361" spans="2:21" ht="15" hidden="1" customHeight="1" outlineLevel="1" collapsed="1" x14ac:dyDescent="0.25">
      <c r="B361" s="27"/>
      <c r="C361" s="44" t="s">
        <v>129</v>
      </c>
      <c r="E361" s="22"/>
      <c r="F361" s="28"/>
      <c r="G361" s="28"/>
      <c r="H361" s="22"/>
      <c r="I361" s="48"/>
      <c r="J361" s="8"/>
      <c r="K361" s="24"/>
    </row>
    <row r="362" spans="2:21" ht="15" hidden="1" customHeight="1" outlineLevel="1" collapsed="1" x14ac:dyDescent="0.25">
      <c r="B362" s="27"/>
      <c r="C362" s="43" t="s">
        <v>218</v>
      </c>
      <c r="D362" s="40" t="s">
        <v>235</v>
      </c>
      <c r="E362" s="22"/>
      <c r="F362" s="28"/>
      <c r="G362" s="28"/>
      <c r="H362" s="22"/>
      <c r="I362" s="48"/>
      <c r="J362" s="8"/>
      <c r="K362" s="24"/>
    </row>
    <row r="363" spans="2:21" s="5" customFormat="1" ht="15" hidden="1" customHeight="1" outlineLevel="1" x14ac:dyDescent="0.25">
      <c r="B363" s="27"/>
      <c r="C363" s="43" t="s">
        <v>134</v>
      </c>
      <c r="D363" s="40"/>
      <c r="E363" s="22"/>
      <c r="F363" s="28"/>
      <c r="G363" s="28"/>
      <c r="H363" s="22"/>
      <c r="I363" s="48"/>
      <c r="J363" s="8"/>
      <c r="K363" s="24"/>
      <c r="L363"/>
      <c r="M363"/>
      <c r="N363"/>
      <c r="O363"/>
      <c r="P363"/>
      <c r="Q363"/>
      <c r="R363"/>
      <c r="S363"/>
      <c r="T363"/>
      <c r="U363"/>
    </row>
    <row r="364" spans="2:21" ht="15" customHeight="1" collapsed="1" x14ac:dyDescent="0.25">
      <c r="B364" s="27" t="s">
        <v>111</v>
      </c>
      <c r="C364" s="6"/>
      <c r="E364" s="22">
        <v>52</v>
      </c>
      <c r="F364" s="28">
        <v>12</v>
      </c>
      <c r="G364" s="28">
        <v>7</v>
      </c>
      <c r="H364" s="22">
        <v>41</v>
      </c>
      <c r="I364" s="48">
        <f>H364/E364</f>
        <v>0.78846153846153844</v>
      </c>
      <c r="J364" s="8"/>
      <c r="K364" s="24"/>
      <c r="L364" s="65" t="s">
        <v>219</v>
      </c>
      <c r="M364" s="66"/>
      <c r="N364" s="69">
        <f>COUNTIF($C$18:$C$1576,"Culinary Arts")</f>
        <v>27</v>
      </c>
      <c r="O364" s="70">
        <f>COUNTIFS($C$18:$C$1576,"Culinary Arts",$D$18:$D$1576,"*")</f>
        <v>17</v>
      </c>
    </row>
    <row r="365" spans="2:21" s="5" customFormat="1" ht="15" hidden="1" customHeight="1" outlineLevel="1" collapsed="1" x14ac:dyDescent="0.25">
      <c r="B365" s="27" t="s">
        <v>102</v>
      </c>
      <c r="C365" s="12"/>
      <c r="D365" s="40"/>
      <c r="E365" s="22"/>
      <c r="F365" s="28"/>
      <c r="G365" s="28"/>
      <c r="H365" s="22"/>
      <c r="I365" s="48"/>
      <c r="J365" s="8"/>
      <c r="K365" s="24"/>
      <c r="L365"/>
      <c r="M365"/>
      <c r="N365"/>
      <c r="O365"/>
    </row>
    <row r="366" spans="2:21" s="5" customFormat="1" ht="15" hidden="1" customHeight="1" outlineLevel="1" collapsed="1" x14ac:dyDescent="0.25">
      <c r="B366" s="27" t="s">
        <v>0</v>
      </c>
      <c r="C366" s="44" t="s">
        <v>216</v>
      </c>
      <c r="D366" s="40"/>
      <c r="E366" s="22"/>
      <c r="F366" s="28"/>
      <c r="G366" s="28"/>
      <c r="H366" s="22"/>
      <c r="I366" s="48"/>
      <c r="J366" s="8"/>
      <c r="K366" s="24"/>
      <c r="L366"/>
      <c r="M366"/>
      <c r="N366"/>
      <c r="O366"/>
      <c r="P366"/>
      <c r="Q366"/>
      <c r="R366"/>
      <c r="S366"/>
      <c r="T366"/>
      <c r="U366"/>
    </row>
    <row r="367" spans="2:21" s="5" customFormat="1" ht="15" hidden="1" customHeight="1" outlineLevel="1" x14ac:dyDescent="0.25">
      <c r="B367" s="27" t="s">
        <v>0</v>
      </c>
      <c r="C367" s="44" t="s">
        <v>136</v>
      </c>
      <c r="D367" s="40"/>
      <c r="E367" s="22"/>
      <c r="F367" s="28"/>
      <c r="G367" s="28"/>
      <c r="H367" s="22"/>
      <c r="I367" s="48"/>
      <c r="J367" s="8"/>
      <c r="K367" s="24"/>
      <c r="L367"/>
      <c r="M367"/>
      <c r="N367"/>
      <c r="O367"/>
      <c r="P367"/>
      <c r="Q367"/>
      <c r="R367"/>
      <c r="S367"/>
      <c r="T367"/>
      <c r="U367"/>
    </row>
    <row r="368" spans="2:21" s="5" customFormat="1" ht="15" hidden="1" customHeight="1" outlineLevel="1" x14ac:dyDescent="0.25">
      <c r="B368" s="27"/>
      <c r="C368" s="6" t="s">
        <v>116</v>
      </c>
      <c r="D368" s="40" t="s">
        <v>235</v>
      </c>
      <c r="E368" s="22"/>
      <c r="F368" s="28"/>
      <c r="G368" s="28"/>
      <c r="H368" s="22"/>
      <c r="I368" s="48"/>
      <c r="J368" s="8"/>
      <c r="K368" s="24"/>
    </row>
    <row r="369" spans="1:21" s="5" customFormat="1" ht="15" hidden="1" customHeight="1" outlineLevel="1" x14ac:dyDescent="0.25">
      <c r="B369" s="27"/>
      <c r="C369" s="43" t="s">
        <v>223</v>
      </c>
      <c r="D369" s="40"/>
      <c r="E369" s="22"/>
      <c r="F369" s="28"/>
      <c r="G369" s="28"/>
      <c r="H369" s="22"/>
      <c r="I369" s="48"/>
      <c r="J369" s="8"/>
      <c r="K369" s="24"/>
    </row>
    <row r="370" spans="1:21" s="5" customFormat="1" ht="15" hidden="1" customHeight="1" outlineLevel="1" x14ac:dyDescent="0.25">
      <c r="B370" s="27"/>
      <c r="C370" s="43" t="s">
        <v>220</v>
      </c>
      <c r="D370" s="40"/>
      <c r="E370" s="22"/>
      <c r="F370" s="28"/>
      <c r="G370" s="28"/>
      <c r="H370" s="22"/>
      <c r="I370" s="48"/>
      <c r="J370" s="8"/>
      <c r="K370" s="24"/>
      <c r="L370"/>
      <c r="M370"/>
      <c r="N370"/>
      <c r="O370"/>
      <c r="P370"/>
      <c r="Q370"/>
      <c r="R370"/>
      <c r="S370"/>
      <c r="T370"/>
      <c r="U370"/>
    </row>
    <row r="371" spans="1:21" s="5" customFormat="1" ht="15" hidden="1" customHeight="1" outlineLevel="1" collapsed="1" x14ac:dyDescent="0.25">
      <c r="B371" s="27"/>
      <c r="C371" s="6" t="s">
        <v>117</v>
      </c>
      <c r="D371" s="40" t="s">
        <v>235</v>
      </c>
      <c r="E371" s="22"/>
      <c r="F371" s="28"/>
      <c r="G371" s="28"/>
      <c r="H371" s="22"/>
      <c r="I371" s="48"/>
      <c r="J371" s="8"/>
      <c r="K371" s="24"/>
      <c r="L371"/>
      <c r="M371"/>
      <c r="N371"/>
      <c r="O371"/>
      <c r="P371"/>
      <c r="Q371"/>
      <c r="R371"/>
      <c r="S371"/>
      <c r="T371"/>
      <c r="U371"/>
    </row>
    <row r="372" spans="1:21" s="5" customFormat="1" ht="15" hidden="1" customHeight="1" outlineLevel="1" x14ac:dyDescent="0.25">
      <c r="B372" s="27"/>
      <c r="C372" s="44" t="s">
        <v>143</v>
      </c>
      <c r="D372" s="40"/>
      <c r="E372" s="22"/>
      <c r="F372" s="28"/>
      <c r="G372" s="28"/>
      <c r="H372" s="22"/>
      <c r="I372" s="48"/>
      <c r="J372" s="8"/>
      <c r="K372" s="24"/>
      <c r="L372"/>
      <c r="M372"/>
      <c r="N372"/>
      <c r="O372"/>
    </row>
    <row r="373" spans="1:21" s="5" customFormat="1" ht="15" hidden="1" customHeight="1" outlineLevel="1" x14ac:dyDescent="0.25">
      <c r="B373" s="27"/>
      <c r="C373" s="43" t="s">
        <v>128</v>
      </c>
      <c r="D373" s="40"/>
      <c r="E373" s="22"/>
      <c r="F373" s="28"/>
      <c r="G373" s="28"/>
      <c r="H373" s="22"/>
      <c r="I373" s="48"/>
      <c r="J373" s="8"/>
      <c r="K373" s="24"/>
    </row>
    <row r="374" spans="1:21" s="5" customFormat="1" ht="15" hidden="1" customHeight="1" outlineLevel="1" x14ac:dyDescent="0.25">
      <c r="B374" s="27"/>
      <c r="C374" s="44" t="s">
        <v>132</v>
      </c>
      <c r="D374" s="40"/>
      <c r="E374" s="22"/>
      <c r="F374" s="28"/>
      <c r="G374" s="28"/>
      <c r="H374" s="22"/>
      <c r="I374" s="48"/>
      <c r="J374" s="8"/>
      <c r="K374" s="24"/>
      <c r="L374"/>
      <c r="M374"/>
      <c r="N374"/>
      <c r="O374"/>
      <c r="P374"/>
      <c r="Q374"/>
      <c r="R374"/>
      <c r="S374"/>
      <c r="T374"/>
      <c r="U374"/>
    </row>
    <row r="375" spans="1:21" s="5" customFormat="1" ht="15" hidden="1" customHeight="1" outlineLevel="1" collapsed="1" x14ac:dyDescent="0.25">
      <c r="B375" s="27"/>
      <c r="C375" s="44" t="s">
        <v>129</v>
      </c>
      <c r="D375" s="40"/>
      <c r="E375" s="22"/>
      <c r="F375" s="28"/>
      <c r="G375" s="28"/>
      <c r="H375" s="22"/>
      <c r="I375" s="48"/>
      <c r="J375" s="8"/>
      <c r="K375" s="24"/>
      <c r="L375"/>
      <c r="M375"/>
      <c r="N375"/>
      <c r="O375"/>
      <c r="P375"/>
      <c r="Q375"/>
      <c r="R375"/>
      <c r="S375"/>
      <c r="T375"/>
      <c r="U375"/>
    </row>
    <row r="376" spans="1:21" ht="15" hidden="1" customHeight="1" outlineLevel="1" collapsed="1" x14ac:dyDescent="0.25">
      <c r="B376" s="27"/>
      <c r="C376" s="43" t="s">
        <v>218</v>
      </c>
      <c r="E376" s="22"/>
      <c r="F376" s="28"/>
      <c r="G376" s="28"/>
      <c r="H376" s="22"/>
      <c r="I376" s="48"/>
      <c r="J376" s="8"/>
      <c r="K376" s="24"/>
    </row>
    <row r="377" spans="1:21" ht="15" hidden="1" customHeight="1" outlineLevel="1" collapsed="1" x14ac:dyDescent="0.25">
      <c r="B377" s="27"/>
      <c r="C377" s="43" t="s">
        <v>134</v>
      </c>
      <c r="E377" s="22"/>
      <c r="F377" s="28"/>
      <c r="G377" s="28"/>
      <c r="H377" s="22"/>
      <c r="I377" s="48"/>
      <c r="J377" s="8"/>
      <c r="K377" s="24"/>
    </row>
    <row r="378" spans="1:21" s="5" customFormat="1" ht="15" customHeight="1" collapsed="1" x14ac:dyDescent="0.25">
      <c r="B378" s="27" t="s">
        <v>102</v>
      </c>
      <c r="C378" s="12"/>
      <c r="D378" s="40"/>
      <c r="E378" s="22">
        <v>54</v>
      </c>
      <c r="F378" s="28">
        <v>12</v>
      </c>
      <c r="G378" s="28">
        <v>2</v>
      </c>
      <c r="H378" s="39">
        <v>34</v>
      </c>
      <c r="I378" s="48">
        <f>H378/E378</f>
        <v>0.62962962962962965</v>
      </c>
      <c r="J378" s="8"/>
      <c r="K378" s="24"/>
      <c r="L378" s="65" t="s">
        <v>222</v>
      </c>
      <c r="M378" s="66"/>
      <c r="N378" s="69">
        <f>COUNTIF($C$18:$C$1576,"Diesel Technology")</f>
        <v>4</v>
      </c>
      <c r="O378" s="70">
        <f>COUNTIFS($C$18:$C$1576,"Diesel Technology",$D$18:$D$1576,"*")</f>
        <v>1</v>
      </c>
      <c r="P378"/>
      <c r="Q378"/>
      <c r="R378"/>
      <c r="S378"/>
      <c r="T378"/>
      <c r="U378"/>
    </row>
    <row r="379" spans="1:21" ht="15" hidden="1" customHeight="1" outlineLevel="1" collapsed="1" x14ac:dyDescent="0.25">
      <c r="B379" s="27" t="s">
        <v>93</v>
      </c>
      <c r="C379" s="12"/>
      <c r="E379" s="22"/>
      <c r="F379" s="28"/>
      <c r="G379" s="28"/>
      <c r="H379" s="22"/>
      <c r="I379" s="48"/>
      <c r="J379" s="8"/>
      <c r="K379" s="24"/>
    </row>
    <row r="380" spans="1:21" s="5" customFormat="1" ht="15" hidden="1" customHeight="1" outlineLevel="1" collapsed="1" x14ac:dyDescent="0.25">
      <c r="B380" s="27" t="s">
        <v>0</v>
      </c>
      <c r="C380" s="44" t="s">
        <v>216</v>
      </c>
      <c r="D380" s="40" t="s">
        <v>235</v>
      </c>
      <c r="E380" s="22"/>
      <c r="F380" s="28"/>
      <c r="G380" s="28"/>
      <c r="H380" s="22"/>
      <c r="I380" s="48"/>
      <c r="J380" s="8"/>
      <c r="K380" s="24"/>
      <c r="L380"/>
      <c r="M380"/>
      <c r="N380"/>
      <c r="O380"/>
      <c r="P380"/>
      <c r="Q380"/>
      <c r="R380"/>
      <c r="S380"/>
      <c r="T380"/>
      <c r="U380"/>
    </row>
    <row r="381" spans="1:21" ht="15" hidden="1" customHeight="1" outlineLevel="1" collapsed="1" x14ac:dyDescent="0.25">
      <c r="B381" s="27" t="s">
        <v>0</v>
      </c>
      <c r="C381" s="44" t="s">
        <v>136</v>
      </c>
      <c r="D381" s="40" t="s">
        <v>235</v>
      </c>
      <c r="E381" s="22"/>
      <c r="F381" s="28"/>
      <c r="G381" s="28"/>
      <c r="H381" s="22"/>
      <c r="I381" s="48"/>
      <c r="J381" s="8"/>
      <c r="K381" s="24"/>
    </row>
    <row r="382" spans="1:21" s="1" customFormat="1" ht="15" hidden="1" customHeight="1" outlineLevel="1" collapsed="1" x14ac:dyDescent="0.25">
      <c r="A382" s="5"/>
      <c r="B382" s="27"/>
      <c r="C382" s="6" t="s">
        <v>116</v>
      </c>
      <c r="D382" s="40" t="s">
        <v>235</v>
      </c>
      <c r="E382" s="22"/>
      <c r="F382" s="28"/>
      <c r="G382" s="28"/>
      <c r="H382" s="22"/>
      <c r="I382" s="48"/>
      <c r="J382" s="8"/>
      <c r="K382" s="24"/>
      <c r="L382"/>
      <c r="M382"/>
      <c r="N382"/>
      <c r="O382"/>
      <c r="P382"/>
      <c r="Q382"/>
      <c r="R382"/>
      <c r="S382"/>
      <c r="T382"/>
      <c r="U382"/>
    </row>
    <row r="383" spans="1:21" s="5" customFormat="1" ht="15" hidden="1" customHeight="1" outlineLevel="1" collapsed="1" x14ac:dyDescent="0.25">
      <c r="B383" s="27"/>
      <c r="C383" s="44" t="s">
        <v>127</v>
      </c>
      <c r="D383" s="40"/>
      <c r="E383" s="22"/>
      <c r="F383" s="28"/>
      <c r="G383" s="28"/>
      <c r="H383" s="22"/>
      <c r="I383" s="48"/>
      <c r="J383" s="8"/>
      <c r="K383" s="24"/>
      <c r="L383"/>
      <c r="M383"/>
      <c r="N383"/>
      <c r="O383"/>
      <c r="P383"/>
      <c r="Q383"/>
      <c r="R383"/>
      <c r="S383"/>
      <c r="T383"/>
      <c r="U383"/>
    </row>
    <row r="384" spans="1:21" s="1" customFormat="1" ht="15" hidden="1" customHeight="1" outlineLevel="1" collapsed="1" x14ac:dyDescent="0.25">
      <c r="A384" s="5"/>
      <c r="B384" s="27" t="s">
        <v>0</v>
      </c>
      <c r="C384" s="43" t="s">
        <v>223</v>
      </c>
      <c r="D384" s="40"/>
      <c r="E384" s="22"/>
      <c r="F384" s="28"/>
      <c r="G384" s="28"/>
      <c r="H384" s="22"/>
      <c r="I384" s="48"/>
      <c r="J384" s="8"/>
      <c r="K384" s="24"/>
      <c r="L384"/>
      <c r="M384"/>
      <c r="N384"/>
      <c r="O384"/>
      <c r="P384"/>
      <c r="Q384"/>
      <c r="R384"/>
      <c r="S384"/>
      <c r="T384"/>
      <c r="U384"/>
    </row>
    <row r="385" spans="1:21" ht="15" hidden="1" customHeight="1" outlineLevel="1" collapsed="1" x14ac:dyDescent="0.25">
      <c r="B385" s="27"/>
      <c r="C385" s="43" t="s">
        <v>220</v>
      </c>
      <c r="E385" s="22"/>
      <c r="F385" s="28"/>
      <c r="G385" s="28"/>
      <c r="H385" s="22"/>
      <c r="I385" s="48"/>
      <c r="J385" s="8"/>
      <c r="K385" s="24"/>
    </row>
    <row r="386" spans="1:21" s="5" customFormat="1" ht="15" hidden="1" customHeight="1" outlineLevel="1" collapsed="1" x14ac:dyDescent="0.25">
      <c r="B386" s="27"/>
      <c r="C386" s="6" t="s">
        <v>117</v>
      </c>
      <c r="D386" s="40" t="s">
        <v>235</v>
      </c>
      <c r="E386" s="22"/>
      <c r="F386" s="28"/>
      <c r="G386" s="28"/>
      <c r="H386" s="22"/>
      <c r="I386" s="48"/>
      <c r="J386" s="8"/>
      <c r="K386" s="24"/>
      <c r="L386"/>
      <c r="M386"/>
      <c r="N386"/>
      <c r="O386"/>
      <c r="P386"/>
      <c r="Q386"/>
      <c r="R386"/>
      <c r="S386"/>
      <c r="T386"/>
      <c r="U386"/>
    </row>
    <row r="387" spans="1:21" s="5" customFormat="1" ht="15" hidden="1" customHeight="1" outlineLevel="1" x14ac:dyDescent="0.25">
      <c r="B387" s="27"/>
      <c r="C387" s="44" t="s">
        <v>143</v>
      </c>
      <c r="D387" s="40"/>
      <c r="E387" s="22"/>
      <c r="F387" s="28"/>
      <c r="G387" s="28"/>
      <c r="H387" s="22"/>
      <c r="I387" s="48"/>
      <c r="J387" s="8"/>
      <c r="K387" s="24"/>
      <c r="L387"/>
      <c r="M387"/>
      <c r="N387"/>
      <c r="O387"/>
      <c r="P387"/>
      <c r="Q387"/>
      <c r="R387"/>
      <c r="S387"/>
      <c r="T387"/>
      <c r="U387"/>
    </row>
    <row r="388" spans="1:21" s="5" customFormat="1" ht="15" hidden="1" customHeight="1" outlineLevel="1" x14ac:dyDescent="0.25">
      <c r="B388" s="27"/>
      <c r="C388" s="43" t="s">
        <v>128</v>
      </c>
      <c r="D388" s="40" t="s">
        <v>235</v>
      </c>
      <c r="E388" s="22"/>
      <c r="F388" s="28"/>
      <c r="G388" s="28"/>
      <c r="H388" s="22"/>
      <c r="I388" s="48"/>
      <c r="J388" s="8"/>
      <c r="K388" s="24"/>
    </row>
    <row r="389" spans="1:21" s="5" customFormat="1" ht="15" hidden="1" customHeight="1" outlineLevel="1" x14ac:dyDescent="0.25">
      <c r="B389" s="27"/>
      <c r="C389" s="44" t="s">
        <v>132</v>
      </c>
      <c r="D389" s="40"/>
      <c r="E389" s="22"/>
      <c r="F389" s="28"/>
      <c r="G389" s="28"/>
      <c r="H389" s="22"/>
      <c r="I389" s="48"/>
      <c r="J389" s="8"/>
      <c r="K389" s="24"/>
      <c r="L389"/>
      <c r="M389"/>
      <c r="N389"/>
      <c r="O389"/>
    </row>
    <row r="390" spans="1:21" s="5" customFormat="1" ht="15" hidden="1" customHeight="1" outlineLevel="1" x14ac:dyDescent="0.25">
      <c r="B390" s="27"/>
      <c r="C390" s="44" t="s">
        <v>129</v>
      </c>
      <c r="D390" s="40" t="s">
        <v>235</v>
      </c>
      <c r="E390" s="22"/>
      <c r="F390" s="28"/>
      <c r="G390" s="28"/>
      <c r="H390" s="22"/>
      <c r="I390" s="48"/>
      <c r="J390" s="8"/>
      <c r="K390" s="24"/>
    </row>
    <row r="391" spans="1:21" s="1" customFormat="1" ht="15" hidden="1" customHeight="1" outlineLevel="1" collapsed="1" x14ac:dyDescent="0.25">
      <c r="A391" s="5"/>
      <c r="B391" s="27"/>
      <c r="C391" s="43" t="s">
        <v>218</v>
      </c>
      <c r="D391" s="40" t="s">
        <v>235</v>
      </c>
      <c r="E391" s="22"/>
      <c r="F391" s="28"/>
      <c r="G391" s="28"/>
      <c r="H391" s="22"/>
      <c r="I391" s="48"/>
      <c r="J391" s="8"/>
      <c r="K391" s="24"/>
      <c r="L391"/>
      <c r="M391"/>
      <c r="N391"/>
      <c r="O391"/>
      <c r="P391"/>
      <c r="Q391"/>
      <c r="R391"/>
      <c r="S391"/>
      <c r="T391"/>
      <c r="U391"/>
    </row>
    <row r="392" spans="1:21" s="5" customFormat="1" ht="15" hidden="1" customHeight="1" outlineLevel="1" x14ac:dyDescent="0.25">
      <c r="B392" s="27"/>
      <c r="C392" s="43" t="s">
        <v>134</v>
      </c>
      <c r="D392" s="40"/>
      <c r="E392" s="22"/>
      <c r="F392" s="28"/>
      <c r="G392" s="28"/>
      <c r="H392" s="22"/>
      <c r="I392" s="48"/>
      <c r="J392" s="8"/>
      <c r="K392" s="24"/>
      <c r="L392"/>
      <c r="M392"/>
      <c r="N392"/>
      <c r="O392"/>
    </row>
    <row r="393" spans="1:21" s="5" customFormat="1" ht="15" customHeight="1" collapsed="1" x14ac:dyDescent="0.25">
      <c r="B393" s="27" t="s">
        <v>93</v>
      </c>
      <c r="C393" s="12"/>
      <c r="D393" s="40"/>
      <c r="E393" s="22">
        <v>55</v>
      </c>
      <c r="F393" s="28">
        <v>12</v>
      </c>
      <c r="G393" s="28">
        <v>7</v>
      </c>
      <c r="H393" s="22">
        <v>44</v>
      </c>
      <c r="I393" s="48">
        <f>H393/E393</f>
        <v>0.8</v>
      </c>
      <c r="J393" s="8"/>
      <c r="K393" s="24"/>
      <c r="L393" s="65" t="s">
        <v>223</v>
      </c>
      <c r="M393" s="66"/>
      <c r="N393" s="69">
        <f>COUNTIF($C$18:$C$1576,"Early Childhood Education")</f>
        <v>49</v>
      </c>
      <c r="O393" s="70">
        <f>COUNTIFS($C$18:$C$1576,"Early Childhood Education",$D$18:$D$1576,"*")</f>
        <v>7</v>
      </c>
      <c r="P393"/>
      <c r="Q393"/>
      <c r="R393"/>
      <c r="S393"/>
      <c r="T393"/>
      <c r="U393"/>
    </row>
    <row r="394" spans="1:21" s="5" customFormat="1" ht="15" hidden="1" customHeight="1" outlineLevel="1" collapsed="1" x14ac:dyDescent="0.25">
      <c r="B394" s="27" t="s">
        <v>58</v>
      </c>
      <c r="C394" s="12"/>
      <c r="D394" s="40"/>
      <c r="E394" s="22"/>
      <c r="F394" s="28"/>
      <c r="G394" s="28"/>
      <c r="H394" s="22"/>
      <c r="I394" s="48"/>
      <c r="J394" s="8"/>
      <c r="K394" s="24"/>
      <c r="L394"/>
      <c r="M394"/>
      <c r="N394"/>
      <c r="O394"/>
      <c r="P394"/>
      <c r="Q394"/>
      <c r="R394"/>
      <c r="S394"/>
      <c r="T394"/>
      <c r="U394"/>
    </row>
    <row r="395" spans="1:21" s="1" customFormat="1" ht="15" hidden="1" customHeight="1" outlineLevel="1" collapsed="1" x14ac:dyDescent="0.25">
      <c r="A395" s="5"/>
      <c r="B395" s="27"/>
      <c r="C395" s="6" t="s">
        <v>216</v>
      </c>
      <c r="D395" s="40" t="s">
        <v>235</v>
      </c>
      <c r="E395" s="22"/>
      <c r="F395" s="28"/>
      <c r="G395" s="28"/>
      <c r="H395" s="22"/>
      <c r="I395" s="48"/>
      <c r="J395" s="8"/>
      <c r="K395" s="24"/>
      <c r="L395"/>
      <c r="M395"/>
      <c r="N395"/>
      <c r="O395"/>
      <c r="P395"/>
      <c r="Q395"/>
      <c r="R395"/>
      <c r="S395"/>
      <c r="T395"/>
      <c r="U395"/>
    </row>
    <row r="396" spans="1:21" s="1" customFormat="1" ht="15" hidden="1" customHeight="1" outlineLevel="1" collapsed="1" x14ac:dyDescent="0.25">
      <c r="A396" s="5"/>
      <c r="B396" s="27"/>
      <c r="C396" s="6" t="s">
        <v>217</v>
      </c>
      <c r="D396" s="40" t="s">
        <v>235</v>
      </c>
      <c r="E396" s="22"/>
      <c r="F396" s="28"/>
      <c r="G396" s="28"/>
      <c r="H396" s="22"/>
      <c r="I396" s="48"/>
      <c r="J396" s="8"/>
      <c r="K396" s="24"/>
      <c r="L396"/>
      <c r="M396"/>
      <c r="N396"/>
      <c r="O396"/>
      <c r="P396"/>
      <c r="Q396"/>
      <c r="R396"/>
      <c r="S396"/>
      <c r="T396"/>
      <c r="U396"/>
    </row>
    <row r="397" spans="1:21" s="5" customFormat="1" ht="15" hidden="1" customHeight="1" outlineLevel="1" collapsed="1" x14ac:dyDescent="0.25">
      <c r="B397" s="27"/>
      <c r="C397" s="6" t="s">
        <v>116</v>
      </c>
      <c r="D397" s="40" t="s">
        <v>235</v>
      </c>
      <c r="E397" s="22"/>
      <c r="F397" s="28"/>
      <c r="G397" s="28"/>
      <c r="H397" s="22"/>
      <c r="I397" s="48"/>
      <c r="J397" s="8"/>
      <c r="K397" s="24"/>
      <c r="L397"/>
      <c r="M397"/>
      <c r="N397"/>
      <c r="O397"/>
      <c r="P397"/>
      <c r="Q397"/>
      <c r="R397"/>
      <c r="S397"/>
      <c r="T397"/>
      <c r="U397"/>
    </row>
    <row r="398" spans="1:21" s="5" customFormat="1" ht="15" hidden="1" customHeight="1" outlineLevel="1" collapsed="1" x14ac:dyDescent="0.25">
      <c r="B398" s="27"/>
      <c r="C398" s="44" t="s">
        <v>127</v>
      </c>
      <c r="D398" s="40"/>
      <c r="E398" s="22"/>
      <c r="F398" s="28"/>
      <c r="G398" s="28"/>
      <c r="H398" s="22"/>
      <c r="I398" s="48"/>
      <c r="J398" s="8"/>
      <c r="K398" s="24"/>
      <c r="L398"/>
      <c r="M398"/>
      <c r="N398"/>
      <c r="O398"/>
      <c r="P398"/>
      <c r="Q398"/>
      <c r="R398"/>
      <c r="S398"/>
      <c r="T398"/>
      <c r="U398"/>
    </row>
    <row r="399" spans="1:21" s="1" customFormat="1" ht="15" hidden="1" customHeight="1" outlineLevel="1" collapsed="1" x14ac:dyDescent="0.25">
      <c r="A399" s="5"/>
      <c r="B399" s="27"/>
      <c r="C399" s="52" t="s">
        <v>128</v>
      </c>
      <c r="D399" s="40" t="s">
        <v>235</v>
      </c>
      <c r="E399" s="22"/>
      <c r="F399" s="28"/>
      <c r="G399" s="28"/>
      <c r="H399" s="22"/>
      <c r="I399" s="48"/>
      <c r="J399" s="8"/>
      <c r="K399" s="24"/>
      <c r="L399"/>
      <c r="M399"/>
      <c r="N399"/>
      <c r="O399"/>
      <c r="P399"/>
      <c r="Q399"/>
      <c r="R399"/>
      <c r="S399"/>
      <c r="T399"/>
      <c r="U399"/>
    </row>
    <row r="400" spans="1:21" s="1" customFormat="1" ht="15" customHeight="1" collapsed="1" x14ac:dyDescent="0.25">
      <c r="A400" s="5"/>
      <c r="B400" s="27" t="s">
        <v>58</v>
      </c>
      <c r="C400" s="12"/>
      <c r="D400" s="40"/>
      <c r="E400" s="22">
        <v>56</v>
      </c>
      <c r="F400" s="28">
        <v>4</v>
      </c>
      <c r="G400" s="28">
        <v>4</v>
      </c>
      <c r="H400" s="22">
        <v>45</v>
      </c>
      <c r="I400" s="48">
        <f>H400/E400</f>
        <v>0.8035714285714286</v>
      </c>
      <c r="J400" s="8"/>
      <c r="K400" s="24"/>
      <c r="L400" s="65" t="s">
        <v>220</v>
      </c>
      <c r="M400" s="66"/>
      <c r="N400" s="69">
        <f>COUNTIF($C$18:$C$1576,"Electronics Technology")</f>
        <v>27</v>
      </c>
      <c r="O400" s="70">
        <f>COUNTIFS($C$18:$C$1576,"Electronics Technology",$D$18:$D$1576,"*")</f>
        <v>3</v>
      </c>
      <c r="P400"/>
      <c r="Q400"/>
      <c r="R400"/>
      <c r="S400"/>
      <c r="T400"/>
      <c r="U400"/>
    </row>
    <row r="401" spans="2:21" s="5" customFormat="1" ht="15" hidden="1" customHeight="1" outlineLevel="1" collapsed="1" x14ac:dyDescent="0.25">
      <c r="B401" s="27" t="s">
        <v>123</v>
      </c>
      <c r="C401" s="6"/>
      <c r="D401" s="40"/>
      <c r="E401" s="22"/>
      <c r="F401" s="28"/>
      <c r="G401" s="28"/>
      <c r="H401" s="22"/>
      <c r="I401" s="48"/>
      <c r="J401" s="8"/>
      <c r="K401" s="24"/>
      <c r="L401"/>
      <c r="M401"/>
      <c r="N401"/>
      <c r="O401"/>
      <c r="P401"/>
      <c r="Q401"/>
      <c r="R401"/>
      <c r="S401"/>
      <c r="T401"/>
      <c r="U401"/>
    </row>
    <row r="402" spans="2:21" ht="15" hidden="1" customHeight="1" outlineLevel="1" collapsed="1" x14ac:dyDescent="0.25">
      <c r="B402" s="27"/>
      <c r="C402" s="43" t="s">
        <v>216</v>
      </c>
      <c r="D402" s="40" t="s">
        <v>235</v>
      </c>
      <c r="E402" s="22"/>
      <c r="F402" s="28"/>
      <c r="G402" s="28"/>
      <c r="H402" s="22"/>
      <c r="I402" s="48"/>
      <c r="J402" s="8"/>
      <c r="K402" s="24"/>
    </row>
    <row r="403" spans="2:21" ht="15" hidden="1" customHeight="1" outlineLevel="1" collapsed="1" x14ac:dyDescent="0.25">
      <c r="B403" s="27"/>
      <c r="C403" s="43" t="s">
        <v>133</v>
      </c>
      <c r="D403" s="40" t="s">
        <v>235</v>
      </c>
      <c r="E403" s="22"/>
      <c r="F403" s="28"/>
      <c r="G403" s="28"/>
      <c r="H403" s="22"/>
      <c r="I403" s="48"/>
      <c r="J403" s="8"/>
      <c r="K403" s="24"/>
    </row>
    <row r="404" spans="2:21" ht="15" hidden="1" customHeight="1" outlineLevel="1" collapsed="1" x14ac:dyDescent="0.25">
      <c r="B404" s="27"/>
      <c r="C404" s="43" t="s">
        <v>217</v>
      </c>
      <c r="D404" s="40" t="s">
        <v>235</v>
      </c>
      <c r="E404" s="22"/>
      <c r="F404" s="28"/>
      <c r="G404" s="28"/>
      <c r="H404" s="22"/>
      <c r="I404" s="48"/>
      <c r="J404" s="8"/>
      <c r="K404" s="24"/>
    </row>
    <row r="405" spans="2:21" ht="15" hidden="1" customHeight="1" outlineLevel="1" collapsed="1" x14ac:dyDescent="0.25">
      <c r="B405" s="27"/>
      <c r="C405" s="6" t="s">
        <v>116</v>
      </c>
      <c r="D405" s="40" t="s">
        <v>235</v>
      </c>
      <c r="E405" s="22"/>
      <c r="F405" s="28"/>
      <c r="G405" s="28"/>
      <c r="H405" s="22"/>
      <c r="I405" s="48"/>
      <c r="J405" s="8"/>
      <c r="K405" s="24"/>
    </row>
    <row r="406" spans="2:21" s="5" customFormat="1" ht="15" hidden="1" customHeight="1" outlineLevel="1" collapsed="1" x14ac:dyDescent="0.25">
      <c r="B406" s="27"/>
      <c r="C406" s="44" t="s">
        <v>127</v>
      </c>
      <c r="D406" s="40"/>
      <c r="E406" s="22"/>
      <c r="F406" s="28"/>
      <c r="G406" s="28"/>
      <c r="H406" s="22"/>
      <c r="I406" s="48"/>
      <c r="J406" s="8"/>
      <c r="K406" s="24"/>
      <c r="L406"/>
      <c r="M406"/>
      <c r="N406"/>
      <c r="O406"/>
    </row>
    <row r="407" spans="2:21" ht="15" hidden="1" customHeight="1" outlineLevel="1" collapsed="1" x14ac:dyDescent="0.25">
      <c r="B407" s="27"/>
      <c r="C407" s="43" t="s">
        <v>219</v>
      </c>
      <c r="D407" s="40" t="s">
        <v>235</v>
      </c>
      <c r="E407" s="22"/>
      <c r="F407" s="28"/>
      <c r="G407" s="28"/>
      <c r="H407" s="22"/>
      <c r="I407" s="48"/>
      <c r="J407" s="8"/>
      <c r="K407" s="24"/>
    </row>
    <row r="408" spans="2:21" s="5" customFormat="1" ht="15" hidden="1" customHeight="1" outlineLevel="1" collapsed="1" x14ac:dyDescent="0.25">
      <c r="B408" s="27"/>
      <c r="C408" s="44" t="s">
        <v>223</v>
      </c>
      <c r="D408" s="40"/>
      <c r="E408" s="22"/>
      <c r="F408" s="28"/>
      <c r="G408" s="28"/>
      <c r="H408" s="22"/>
      <c r="I408" s="48"/>
      <c r="J408" s="8"/>
      <c r="K408" s="24"/>
      <c r="L408"/>
      <c r="M408"/>
      <c r="N408"/>
      <c r="O408"/>
      <c r="P408"/>
      <c r="Q408"/>
      <c r="R408"/>
      <c r="S408"/>
      <c r="T408"/>
      <c r="U408"/>
    </row>
    <row r="409" spans="2:21" s="5" customFormat="1" ht="15" hidden="1" customHeight="1" outlineLevel="1" collapsed="1" x14ac:dyDescent="0.25">
      <c r="B409" s="27"/>
      <c r="C409" s="43" t="s">
        <v>128</v>
      </c>
      <c r="D409" s="40" t="s">
        <v>235</v>
      </c>
      <c r="E409" s="22"/>
      <c r="F409" s="28"/>
      <c r="G409" s="28"/>
      <c r="H409" s="22"/>
      <c r="I409" s="48"/>
      <c r="J409" s="8"/>
      <c r="K409" s="24"/>
      <c r="L409"/>
      <c r="M409"/>
      <c r="N409"/>
      <c r="O409"/>
      <c r="P409"/>
      <c r="Q409"/>
      <c r="R409"/>
      <c r="S409"/>
      <c r="T409"/>
      <c r="U409"/>
    </row>
    <row r="410" spans="2:21" ht="15" hidden="1" customHeight="1" outlineLevel="1" x14ac:dyDescent="0.25">
      <c r="B410" s="27"/>
      <c r="C410" s="6" t="s">
        <v>132</v>
      </c>
      <c r="D410" s="40" t="s">
        <v>235</v>
      </c>
      <c r="E410" s="22"/>
      <c r="F410" s="28"/>
      <c r="G410" s="28"/>
      <c r="H410" s="22"/>
      <c r="I410" s="48"/>
      <c r="J410" s="8"/>
      <c r="K410" s="24"/>
    </row>
    <row r="411" spans="2:21" s="5" customFormat="1" ht="15" hidden="1" customHeight="1" outlineLevel="1" x14ac:dyDescent="0.25">
      <c r="B411" s="27"/>
      <c r="C411" s="43" t="s">
        <v>129</v>
      </c>
      <c r="D411" s="40"/>
      <c r="E411" s="22"/>
      <c r="F411" s="28"/>
      <c r="G411" s="28"/>
      <c r="H411" s="22"/>
      <c r="I411" s="48"/>
      <c r="J411" s="8"/>
      <c r="K411" s="24"/>
      <c r="L411"/>
      <c r="M411"/>
      <c r="N411"/>
      <c r="O411"/>
      <c r="P411"/>
      <c r="Q411"/>
      <c r="R411"/>
      <c r="S411"/>
      <c r="T411"/>
      <c r="U411"/>
    </row>
    <row r="412" spans="2:21" s="5" customFormat="1" ht="15" customHeight="1" collapsed="1" x14ac:dyDescent="0.25">
      <c r="B412" s="27" t="s">
        <v>123</v>
      </c>
      <c r="C412" s="17"/>
      <c r="D412" s="40"/>
      <c r="E412" s="22">
        <v>58</v>
      </c>
      <c r="F412" s="28">
        <v>9</v>
      </c>
      <c r="G412" s="28">
        <v>7</v>
      </c>
      <c r="H412" s="22">
        <v>42</v>
      </c>
      <c r="I412" s="48">
        <f>H412/E412</f>
        <v>0.72413793103448276</v>
      </c>
      <c r="J412" s="8"/>
      <c r="K412" s="24"/>
      <c r="L412" s="65" t="s">
        <v>213</v>
      </c>
      <c r="M412" s="66"/>
      <c r="N412" s="69">
        <f>COUNTIF($C$18:$C$1576,"Facilities Maintenance")</f>
        <v>4</v>
      </c>
      <c r="O412" s="70">
        <f>COUNTIFS($C$18:$C$1576,"Facilities Maintenance",$D$18:$D$1576,"*")</f>
        <v>4</v>
      </c>
    </row>
    <row r="413" spans="2:21" s="5" customFormat="1" ht="15" hidden="1" customHeight="1" outlineLevel="1" collapsed="1" x14ac:dyDescent="0.25">
      <c r="B413" s="27" t="s">
        <v>59</v>
      </c>
      <c r="C413" s="12"/>
      <c r="D413" s="40"/>
      <c r="E413" s="22"/>
      <c r="F413" s="28"/>
      <c r="G413" s="28"/>
      <c r="H413" s="22"/>
      <c r="I413" s="48"/>
      <c r="J413" s="8"/>
      <c r="K413" s="24"/>
      <c r="L413"/>
      <c r="M413"/>
      <c r="N413"/>
      <c r="O413"/>
      <c r="P413"/>
      <c r="Q413"/>
      <c r="R413"/>
      <c r="S413"/>
      <c r="T413"/>
      <c r="U413"/>
    </row>
    <row r="414" spans="2:21" s="5" customFormat="1" ht="15" hidden="1" customHeight="1" outlineLevel="1" x14ac:dyDescent="0.25">
      <c r="B414" s="27"/>
      <c r="C414" s="43" t="s">
        <v>216</v>
      </c>
      <c r="D414" s="40" t="s">
        <v>235</v>
      </c>
      <c r="E414" s="22"/>
      <c r="F414" s="28"/>
      <c r="G414" s="28"/>
      <c r="H414" s="22"/>
      <c r="I414" s="48"/>
      <c r="J414" s="8"/>
      <c r="K414" s="24"/>
    </row>
    <row r="415" spans="2:21" s="5" customFormat="1" ht="15" hidden="1" customHeight="1" outlineLevel="1" x14ac:dyDescent="0.25">
      <c r="B415" s="27" t="s">
        <v>0</v>
      </c>
      <c r="C415" s="43" t="s">
        <v>133</v>
      </c>
      <c r="D415" s="40" t="s">
        <v>235</v>
      </c>
      <c r="E415" s="22"/>
      <c r="F415" s="28"/>
      <c r="G415" s="28"/>
      <c r="H415" s="22"/>
      <c r="I415" s="48"/>
      <c r="J415" s="8"/>
      <c r="K415" s="24"/>
    </row>
    <row r="416" spans="2:21" ht="15" hidden="1" customHeight="1" outlineLevel="1" collapsed="1" x14ac:dyDescent="0.25">
      <c r="B416" s="27"/>
      <c r="C416" s="6" t="s">
        <v>136</v>
      </c>
      <c r="D416" s="40" t="s">
        <v>235</v>
      </c>
      <c r="E416" s="22"/>
      <c r="F416" s="28"/>
      <c r="G416" s="28"/>
      <c r="H416" s="22"/>
      <c r="I416" s="48"/>
      <c r="J416" s="8"/>
      <c r="K416" s="24"/>
    </row>
    <row r="417" spans="2:21" s="5" customFormat="1" ht="15" hidden="1" customHeight="1" outlineLevel="1" collapsed="1" x14ac:dyDescent="0.25">
      <c r="B417" s="27"/>
      <c r="C417" s="43" t="s">
        <v>217</v>
      </c>
      <c r="D417" s="40"/>
      <c r="E417" s="22"/>
      <c r="F417" s="28"/>
      <c r="G417" s="28"/>
      <c r="H417" s="22"/>
      <c r="I417" s="48"/>
      <c r="J417" s="8"/>
      <c r="K417" s="24"/>
      <c r="L417"/>
      <c r="M417"/>
      <c r="N417"/>
      <c r="O417"/>
      <c r="P417"/>
      <c r="Q417"/>
      <c r="R417"/>
      <c r="S417"/>
      <c r="T417"/>
      <c r="U417"/>
    </row>
    <row r="418" spans="2:21" s="5" customFormat="1" ht="15" hidden="1" customHeight="1" outlineLevel="1" x14ac:dyDescent="0.25">
      <c r="B418" s="27"/>
      <c r="C418" s="43" t="s">
        <v>127</v>
      </c>
      <c r="D418" s="40"/>
      <c r="E418" s="22"/>
      <c r="F418" s="28"/>
      <c r="G418" s="28"/>
      <c r="H418" s="22"/>
      <c r="I418" s="48"/>
      <c r="J418" s="8"/>
      <c r="K418" s="24"/>
      <c r="L418"/>
      <c r="M418"/>
      <c r="N418"/>
      <c r="O418"/>
      <c r="P418"/>
      <c r="Q418"/>
      <c r="R418"/>
      <c r="S418"/>
      <c r="T418"/>
      <c r="U418"/>
    </row>
    <row r="419" spans="2:21" s="5" customFormat="1" ht="15" hidden="1" customHeight="1" outlineLevel="1" x14ac:dyDescent="0.25">
      <c r="B419" s="27"/>
      <c r="C419" s="43" t="s">
        <v>219</v>
      </c>
      <c r="D419" s="40"/>
      <c r="E419" s="22"/>
      <c r="F419" s="28"/>
      <c r="G419" s="28"/>
      <c r="H419" s="22"/>
      <c r="I419" s="48"/>
      <c r="J419" s="8"/>
      <c r="K419" s="24"/>
      <c r="L419"/>
      <c r="M419"/>
      <c r="N419"/>
      <c r="O419"/>
      <c r="P419"/>
      <c r="Q419"/>
      <c r="R419"/>
      <c r="S419"/>
      <c r="T419"/>
      <c r="U419"/>
    </row>
    <row r="420" spans="2:21" ht="15" hidden="1" customHeight="1" outlineLevel="1" collapsed="1" x14ac:dyDescent="0.25">
      <c r="B420" s="27"/>
      <c r="C420" s="43" t="s">
        <v>223</v>
      </c>
      <c r="E420" s="22"/>
      <c r="F420" s="28"/>
      <c r="G420" s="28"/>
      <c r="H420" s="22"/>
      <c r="I420" s="48"/>
      <c r="J420" s="8"/>
      <c r="K420" s="24"/>
    </row>
    <row r="421" spans="2:21" ht="15" hidden="1" customHeight="1" outlineLevel="1" collapsed="1" x14ac:dyDescent="0.25">
      <c r="B421" s="27"/>
      <c r="C421" s="6" t="s">
        <v>117</v>
      </c>
      <c r="D421" s="40" t="s">
        <v>235</v>
      </c>
      <c r="E421" s="22"/>
      <c r="F421" s="28"/>
      <c r="G421" s="28"/>
      <c r="H421" s="22"/>
      <c r="I421" s="48"/>
      <c r="J421" s="8"/>
      <c r="K421" s="24"/>
    </row>
    <row r="422" spans="2:21" ht="15" hidden="1" customHeight="1" outlineLevel="1" collapsed="1" x14ac:dyDescent="0.25">
      <c r="B422" s="27"/>
      <c r="C422" s="43" t="s">
        <v>128</v>
      </c>
      <c r="D422" s="40" t="s">
        <v>235</v>
      </c>
      <c r="E422" s="22"/>
      <c r="F422" s="28"/>
      <c r="G422" s="28"/>
      <c r="H422" s="22"/>
      <c r="I422" s="48"/>
      <c r="J422" s="8"/>
      <c r="K422" s="24"/>
    </row>
    <row r="423" spans="2:21" s="5" customFormat="1" ht="15" hidden="1" customHeight="1" outlineLevel="1" x14ac:dyDescent="0.25">
      <c r="B423" s="27"/>
      <c r="C423" s="6" t="s">
        <v>132</v>
      </c>
      <c r="D423" s="40" t="s">
        <v>235</v>
      </c>
      <c r="E423" s="22"/>
      <c r="F423" s="28"/>
      <c r="G423" s="28"/>
      <c r="H423" s="22"/>
      <c r="I423" s="48"/>
      <c r="J423" s="8"/>
      <c r="K423" s="24"/>
      <c r="L423"/>
      <c r="M423"/>
      <c r="N423"/>
      <c r="O423"/>
      <c r="P423"/>
      <c r="Q423"/>
      <c r="R423"/>
      <c r="S423"/>
      <c r="T423"/>
      <c r="U423"/>
    </row>
    <row r="424" spans="2:21" ht="15" hidden="1" customHeight="1" outlineLevel="1" collapsed="1" x14ac:dyDescent="0.25">
      <c r="B424" s="27"/>
      <c r="C424" s="43" t="s">
        <v>129</v>
      </c>
      <c r="D424" s="40" t="s">
        <v>235</v>
      </c>
      <c r="E424" s="22"/>
      <c r="F424" s="28"/>
      <c r="G424" s="28"/>
      <c r="H424" s="22"/>
      <c r="I424" s="48"/>
      <c r="J424" s="8"/>
      <c r="K424" s="24"/>
    </row>
    <row r="425" spans="2:21" ht="15" hidden="1" customHeight="1" outlineLevel="1" collapsed="1" x14ac:dyDescent="0.25">
      <c r="B425" s="27" t="s">
        <v>0</v>
      </c>
      <c r="C425" s="6" t="s">
        <v>218</v>
      </c>
      <c r="D425" s="40" t="s">
        <v>235</v>
      </c>
      <c r="E425" s="22"/>
      <c r="F425" s="28"/>
      <c r="G425" s="28"/>
      <c r="H425" s="22"/>
      <c r="I425" s="48"/>
      <c r="J425" s="8"/>
      <c r="K425" s="24"/>
    </row>
    <row r="426" spans="2:21" ht="15" hidden="1" customHeight="1" outlineLevel="1" collapsed="1" x14ac:dyDescent="0.25">
      <c r="B426" s="27"/>
      <c r="C426" s="6"/>
      <c r="E426" s="22"/>
      <c r="F426" s="28"/>
      <c r="G426" s="28"/>
      <c r="H426" s="22"/>
      <c r="I426" s="48"/>
      <c r="J426" s="8"/>
      <c r="K426" s="24"/>
    </row>
    <row r="427" spans="2:21" ht="15" customHeight="1" collapsed="1" x14ac:dyDescent="0.25">
      <c r="B427" s="27" t="s">
        <v>59</v>
      </c>
      <c r="C427" s="12"/>
      <c r="E427" s="22">
        <v>58</v>
      </c>
      <c r="F427" s="28">
        <v>11</v>
      </c>
      <c r="G427" s="28">
        <v>8</v>
      </c>
      <c r="H427" s="22">
        <v>37</v>
      </c>
      <c r="I427" s="48">
        <f>H427/E427</f>
        <v>0.63793103448275867</v>
      </c>
      <c r="J427" s="8"/>
      <c r="K427" s="24"/>
      <c r="L427" s="65" t="s">
        <v>117</v>
      </c>
      <c r="M427" s="66"/>
      <c r="N427" s="69">
        <f>COUNTIF($C$18:$C$1576,"Family &amp; Consumer Sciences")</f>
        <v>106</v>
      </c>
      <c r="O427" s="70">
        <f>COUNTIFS($C$18:$C$1576,"Family &amp; Consumer Sciences",$D$18:$D$1576,"*")</f>
        <v>105</v>
      </c>
    </row>
    <row r="428" spans="2:21" ht="15" hidden="1" customHeight="1" outlineLevel="1" collapsed="1" x14ac:dyDescent="0.25">
      <c r="B428" s="27" t="s">
        <v>85</v>
      </c>
      <c r="C428" s="12"/>
      <c r="E428" s="22"/>
      <c r="F428" s="28"/>
      <c r="G428" s="28"/>
      <c r="H428" s="22"/>
      <c r="I428" s="48"/>
      <c r="J428" s="8"/>
      <c r="K428" s="24"/>
    </row>
    <row r="429" spans="2:21" ht="15" hidden="1" customHeight="1" outlineLevel="1" collapsed="1" x14ac:dyDescent="0.25">
      <c r="B429" s="27" t="s">
        <v>0</v>
      </c>
      <c r="C429" s="43" t="s">
        <v>216</v>
      </c>
      <c r="D429" s="40" t="s">
        <v>235</v>
      </c>
      <c r="E429" s="22"/>
      <c r="F429" s="28"/>
      <c r="G429" s="28"/>
      <c r="H429" s="22"/>
      <c r="I429" s="48"/>
      <c r="J429" s="8"/>
      <c r="K429" s="24"/>
    </row>
    <row r="430" spans="2:21" s="5" customFormat="1" ht="15" hidden="1" customHeight="1" outlineLevel="1" collapsed="1" x14ac:dyDescent="0.25">
      <c r="B430" s="27" t="s">
        <v>0</v>
      </c>
      <c r="C430" s="43" t="s">
        <v>133</v>
      </c>
      <c r="D430" s="40" t="s">
        <v>235</v>
      </c>
      <c r="E430" s="22"/>
      <c r="F430" s="28"/>
      <c r="G430" s="28"/>
      <c r="H430" s="22"/>
      <c r="I430" s="48"/>
      <c r="J430" s="8"/>
      <c r="K430" s="24"/>
      <c r="L430"/>
      <c r="M430"/>
      <c r="N430"/>
      <c r="O430"/>
      <c r="P430"/>
      <c r="Q430"/>
      <c r="R430"/>
      <c r="S430"/>
      <c r="T430"/>
      <c r="U430"/>
    </row>
    <row r="431" spans="2:21" s="5" customFormat="1" ht="15" hidden="1" customHeight="1" outlineLevel="1" x14ac:dyDescent="0.25">
      <c r="B431" s="27" t="s">
        <v>0</v>
      </c>
      <c r="C431" s="43" t="s">
        <v>217</v>
      </c>
      <c r="D431" s="40"/>
      <c r="E431" s="22"/>
      <c r="F431" s="28"/>
      <c r="G431" s="28"/>
      <c r="H431" s="22"/>
      <c r="I431" s="48"/>
      <c r="J431" s="8"/>
      <c r="K431" s="24"/>
      <c r="L431"/>
      <c r="M431"/>
      <c r="N431"/>
      <c r="O431"/>
      <c r="P431"/>
      <c r="Q431"/>
      <c r="R431"/>
      <c r="S431"/>
      <c r="T431"/>
      <c r="U431"/>
    </row>
    <row r="432" spans="2:21" s="5" customFormat="1" ht="15" hidden="1" customHeight="1" outlineLevel="1" x14ac:dyDescent="0.25">
      <c r="B432" s="27"/>
      <c r="C432" s="6" t="s">
        <v>116</v>
      </c>
      <c r="D432" s="40" t="s">
        <v>235</v>
      </c>
      <c r="E432" s="22"/>
      <c r="F432" s="28"/>
      <c r="G432" s="28"/>
      <c r="H432" s="22"/>
      <c r="I432" s="48"/>
      <c r="J432" s="8"/>
      <c r="K432" s="24"/>
      <c r="L432"/>
      <c r="M432"/>
      <c r="N432"/>
      <c r="O432"/>
      <c r="P432"/>
      <c r="Q432"/>
      <c r="R432"/>
      <c r="S432"/>
      <c r="T432"/>
      <c r="U432"/>
    </row>
    <row r="433" spans="2:21" s="5" customFormat="1" ht="15" hidden="1" customHeight="1" outlineLevel="1" collapsed="1" x14ac:dyDescent="0.25">
      <c r="B433" s="27"/>
      <c r="C433" s="44" t="s">
        <v>127</v>
      </c>
      <c r="D433" s="40"/>
      <c r="E433" s="22"/>
      <c r="F433" s="28"/>
      <c r="G433" s="28"/>
      <c r="H433" s="22"/>
      <c r="I433" s="48"/>
      <c r="J433" s="8"/>
      <c r="K433" s="24"/>
      <c r="L433"/>
      <c r="M433"/>
      <c r="N433"/>
      <c r="O433"/>
      <c r="P433"/>
      <c r="Q433"/>
      <c r="R433"/>
      <c r="S433"/>
      <c r="T433"/>
      <c r="U433"/>
    </row>
    <row r="434" spans="2:21" s="5" customFormat="1" ht="15" hidden="1" customHeight="1" outlineLevel="1" collapsed="1" x14ac:dyDescent="0.25">
      <c r="B434" s="27"/>
      <c r="C434" s="43" t="s">
        <v>219</v>
      </c>
      <c r="D434" s="40"/>
      <c r="E434" s="22"/>
      <c r="F434" s="28"/>
      <c r="G434" s="28"/>
      <c r="H434" s="22"/>
      <c r="I434" s="48"/>
      <c r="J434" s="8"/>
      <c r="K434" s="24"/>
      <c r="L434"/>
      <c r="M434"/>
      <c r="N434"/>
      <c r="O434"/>
      <c r="P434"/>
      <c r="Q434"/>
      <c r="R434"/>
      <c r="S434"/>
      <c r="T434"/>
      <c r="U434"/>
    </row>
    <row r="435" spans="2:21" s="5" customFormat="1" ht="15" hidden="1" customHeight="1" outlineLevel="1" collapsed="1" x14ac:dyDescent="0.25">
      <c r="B435" s="27"/>
      <c r="C435" s="44" t="s">
        <v>223</v>
      </c>
      <c r="D435" s="40"/>
      <c r="E435" s="22"/>
      <c r="F435" s="28"/>
      <c r="G435" s="28"/>
      <c r="H435" s="22"/>
      <c r="I435" s="48"/>
      <c r="J435" s="8"/>
      <c r="K435" s="24"/>
      <c r="L435"/>
      <c r="M435"/>
      <c r="N435"/>
      <c r="O435"/>
      <c r="P435"/>
      <c r="Q435"/>
      <c r="R435"/>
      <c r="S435"/>
      <c r="T435"/>
      <c r="U435"/>
    </row>
    <row r="436" spans="2:21" ht="15" hidden="1" customHeight="1" outlineLevel="1" collapsed="1" x14ac:dyDescent="0.25">
      <c r="B436" s="27"/>
      <c r="C436" s="6" t="s">
        <v>117</v>
      </c>
      <c r="D436" s="40" t="s">
        <v>235</v>
      </c>
      <c r="E436" s="22"/>
      <c r="F436" s="28"/>
      <c r="G436" s="28"/>
      <c r="H436" s="22"/>
      <c r="I436" s="48"/>
      <c r="J436" s="8"/>
      <c r="K436" s="24"/>
    </row>
    <row r="437" spans="2:21" s="5" customFormat="1" ht="15" hidden="1" customHeight="1" outlineLevel="1" x14ac:dyDescent="0.25">
      <c r="B437" s="27"/>
      <c r="C437" s="43" t="s">
        <v>128</v>
      </c>
      <c r="D437" s="40" t="s">
        <v>235</v>
      </c>
      <c r="E437" s="22"/>
      <c r="F437" s="28"/>
      <c r="G437" s="28"/>
      <c r="H437" s="22"/>
      <c r="I437" s="48"/>
      <c r="J437" s="8"/>
      <c r="K437" s="24"/>
      <c r="L437"/>
      <c r="M437"/>
      <c r="N437"/>
      <c r="O437"/>
    </row>
    <row r="438" spans="2:21" ht="15" hidden="1" customHeight="1" outlineLevel="1" collapsed="1" x14ac:dyDescent="0.25">
      <c r="B438" s="27"/>
      <c r="C438" s="6" t="s">
        <v>132</v>
      </c>
      <c r="D438" s="40" t="s">
        <v>235</v>
      </c>
      <c r="E438" s="22"/>
      <c r="F438" s="28"/>
      <c r="G438" s="28"/>
      <c r="H438" s="22"/>
      <c r="I438" s="48"/>
      <c r="J438" s="8"/>
      <c r="K438" s="24"/>
    </row>
    <row r="439" spans="2:21" ht="15" hidden="1" customHeight="1" outlineLevel="1" collapsed="1" x14ac:dyDescent="0.25">
      <c r="B439" s="27"/>
      <c r="C439" s="43" t="s">
        <v>129</v>
      </c>
      <c r="D439" s="40" t="s">
        <v>235</v>
      </c>
      <c r="E439" s="22"/>
      <c r="F439" s="28"/>
      <c r="G439" s="28"/>
      <c r="H439" s="22"/>
      <c r="I439" s="48"/>
      <c r="J439" s="8"/>
      <c r="K439" s="24"/>
    </row>
    <row r="440" spans="2:21" s="5" customFormat="1" ht="15" customHeight="1" collapsed="1" x14ac:dyDescent="0.25">
      <c r="B440" s="27" t="s">
        <v>85</v>
      </c>
      <c r="C440" s="12"/>
      <c r="D440" s="40"/>
      <c r="E440" s="22">
        <v>58</v>
      </c>
      <c r="F440" s="28">
        <v>10</v>
      </c>
      <c r="G440" s="28">
        <v>7</v>
      </c>
      <c r="H440" s="22">
        <v>49</v>
      </c>
      <c r="I440" s="48">
        <f>H440/E440</f>
        <v>0.84482758620689657</v>
      </c>
      <c r="J440" s="8"/>
      <c r="K440" s="24"/>
      <c r="L440" s="65" t="s">
        <v>143</v>
      </c>
      <c r="M440" s="66"/>
      <c r="N440" s="69">
        <f>COUNTIF($C$18:$C$1576,"Graphic Communications")</f>
        <v>40</v>
      </c>
      <c r="O440" s="70">
        <f>COUNTIFS($C$18:$C$1576,"Graphic Communications",$D$18:$D$1576,"*")</f>
        <v>25</v>
      </c>
      <c r="P440"/>
      <c r="Q440"/>
      <c r="R440"/>
      <c r="S440"/>
      <c r="T440"/>
      <c r="U440"/>
    </row>
    <row r="441" spans="2:21" ht="15" hidden="1" customHeight="1" outlineLevel="1" collapsed="1" x14ac:dyDescent="0.25">
      <c r="B441" s="27" t="s">
        <v>234</v>
      </c>
      <c r="C441" s="6"/>
      <c r="E441" s="22"/>
      <c r="F441" s="28"/>
      <c r="G441" s="28"/>
      <c r="H441" s="22"/>
      <c r="I441" s="48"/>
      <c r="J441" s="8"/>
      <c r="K441" s="24"/>
    </row>
    <row r="442" spans="2:21" s="5" customFormat="1" ht="15" hidden="1" customHeight="1" outlineLevel="1" x14ac:dyDescent="0.25">
      <c r="B442" s="27"/>
      <c r="C442" s="44" t="s">
        <v>216</v>
      </c>
      <c r="D442" s="40"/>
      <c r="E442" s="22"/>
      <c r="F442" s="28"/>
      <c r="G442" s="28"/>
      <c r="H442" s="22"/>
      <c r="I442" s="48"/>
      <c r="J442" s="8"/>
      <c r="K442" s="24"/>
      <c r="L442"/>
      <c r="M442"/>
      <c r="N442"/>
      <c r="O442"/>
      <c r="P442"/>
      <c r="Q442"/>
      <c r="R442"/>
      <c r="S442"/>
      <c r="T442"/>
      <c r="U442"/>
    </row>
    <row r="443" spans="2:21" s="5" customFormat="1" ht="15" hidden="1" customHeight="1" outlineLevel="1" x14ac:dyDescent="0.25">
      <c r="B443" s="27"/>
      <c r="C443" s="44" t="s">
        <v>136</v>
      </c>
      <c r="D443" s="40"/>
      <c r="E443" s="22"/>
      <c r="F443" s="28"/>
      <c r="G443" s="28"/>
      <c r="H443" s="22"/>
      <c r="I443" s="48"/>
      <c r="J443" s="8"/>
      <c r="K443" s="24"/>
      <c r="L443"/>
      <c r="M443"/>
      <c r="N443"/>
      <c r="O443"/>
      <c r="P443"/>
      <c r="Q443"/>
      <c r="R443"/>
      <c r="S443"/>
      <c r="T443"/>
      <c r="U443"/>
    </row>
    <row r="444" spans="2:21" ht="15" hidden="1" customHeight="1" outlineLevel="1" collapsed="1" x14ac:dyDescent="0.25">
      <c r="B444" s="27"/>
      <c r="C444" s="6" t="s">
        <v>116</v>
      </c>
      <c r="D444" s="40" t="s">
        <v>235</v>
      </c>
      <c r="E444" s="22"/>
      <c r="F444" s="28"/>
      <c r="G444" s="28"/>
      <c r="H444" s="22"/>
      <c r="I444" s="48"/>
      <c r="J444" s="8"/>
      <c r="K444" s="24"/>
    </row>
    <row r="445" spans="2:21" s="5" customFormat="1" ht="15" hidden="1" customHeight="1" outlineLevel="1" collapsed="1" x14ac:dyDescent="0.25">
      <c r="B445" s="27"/>
      <c r="C445" s="43" t="s">
        <v>223</v>
      </c>
      <c r="D445" s="40"/>
      <c r="E445" s="22"/>
      <c r="F445" s="28"/>
      <c r="G445" s="28"/>
      <c r="H445" s="22"/>
      <c r="I445" s="48"/>
      <c r="J445" s="8"/>
      <c r="K445" s="24"/>
      <c r="L445"/>
      <c r="M445"/>
      <c r="N445"/>
      <c r="O445"/>
      <c r="P445"/>
      <c r="Q445"/>
      <c r="R445"/>
      <c r="S445"/>
      <c r="T445"/>
      <c r="U445"/>
    </row>
    <row r="446" spans="2:21" s="5" customFormat="1" ht="15" hidden="1" customHeight="1" outlineLevel="1" collapsed="1" x14ac:dyDescent="0.25">
      <c r="B446" s="27"/>
      <c r="C446" s="43" t="s">
        <v>220</v>
      </c>
      <c r="D446" s="40"/>
      <c r="E446" s="22"/>
      <c r="F446" s="28"/>
      <c r="G446" s="28"/>
      <c r="H446" s="22"/>
      <c r="I446" s="48"/>
      <c r="J446" s="8"/>
      <c r="K446" s="24"/>
      <c r="L446"/>
      <c r="M446"/>
      <c r="N446"/>
      <c r="O446"/>
      <c r="P446"/>
      <c r="Q446"/>
      <c r="R446"/>
      <c r="S446"/>
      <c r="T446"/>
      <c r="U446"/>
    </row>
    <row r="447" spans="2:21" s="5" customFormat="1" ht="15" hidden="1" customHeight="1" outlineLevel="1" collapsed="1" x14ac:dyDescent="0.25">
      <c r="B447" s="27"/>
      <c r="C447" s="6" t="s">
        <v>117</v>
      </c>
      <c r="D447" s="40" t="s">
        <v>235</v>
      </c>
      <c r="E447" s="22"/>
      <c r="F447" s="28"/>
      <c r="G447" s="28"/>
      <c r="H447" s="22"/>
      <c r="I447" s="48"/>
      <c r="J447" s="8"/>
      <c r="K447" s="24"/>
      <c r="L447"/>
      <c r="M447"/>
      <c r="N447"/>
      <c r="O447"/>
      <c r="P447"/>
      <c r="Q447"/>
      <c r="R447"/>
      <c r="S447"/>
      <c r="T447"/>
      <c r="U447"/>
    </row>
    <row r="448" spans="2:21" ht="15" hidden="1" customHeight="1" outlineLevel="1" collapsed="1" x14ac:dyDescent="0.25">
      <c r="B448" s="27"/>
      <c r="C448" s="44" t="s">
        <v>143</v>
      </c>
      <c r="E448" s="22"/>
      <c r="F448" s="28"/>
      <c r="G448" s="28"/>
      <c r="H448" s="22"/>
      <c r="I448" s="48"/>
      <c r="J448" s="8"/>
      <c r="K448" s="24"/>
    </row>
    <row r="449" spans="2:21" ht="15" hidden="1" customHeight="1" outlineLevel="1" collapsed="1" x14ac:dyDescent="0.25">
      <c r="B449" s="27"/>
      <c r="C449" s="43" t="s">
        <v>128</v>
      </c>
      <c r="D449" s="40" t="s">
        <v>235</v>
      </c>
      <c r="E449" s="22"/>
      <c r="F449" s="28"/>
      <c r="G449" s="28"/>
      <c r="H449" s="22"/>
      <c r="I449" s="48"/>
      <c r="J449" s="8"/>
      <c r="K449" s="24"/>
    </row>
    <row r="450" spans="2:21" ht="15" hidden="1" customHeight="1" outlineLevel="1" collapsed="1" x14ac:dyDescent="0.25">
      <c r="B450" s="27"/>
      <c r="C450" s="44" t="s">
        <v>132</v>
      </c>
      <c r="E450" s="22"/>
      <c r="F450" s="28"/>
      <c r="G450" s="28"/>
      <c r="H450" s="22"/>
      <c r="I450" s="48"/>
      <c r="J450" s="8"/>
      <c r="K450" s="24"/>
    </row>
    <row r="451" spans="2:21" ht="15" hidden="1" customHeight="1" outlineLevel="1" collapsed="1" x14ac:dyDescent="0.25">
      <c r="B451" s="27"/>
      <c r="C451" s="44" t="s">
        <v>129</v>
      </c>
      <c r="E451" s="22"/>
      <c r="F451" s="28"/>
      <c r="G451" s="28"/>
      <c r="H451" s="22"/>
      <c r="I451" s="48"/>
      <c r="J451" s="8"/>
      <c r="K451" s="24"/>
    </row>
    <row r="452" spans="2:21" ht="15" hidden="1" customHeight="1" outlineLevel="1" collapsed="1" x14ac:dyDescent="0.25">
      <c r="B452" s="27"/>
      <c r="C452" s="43" t="s">
        <v>218</v>
      </c>
      <c r="E452" s="22"/>
      <c r="F452" s="28"/>
      <c r="G452" s="28"/>
      <c r="H452" s="22"/>
      <c r="I452" s="48"/>
      <c r="J452" s="8"/>
      <c r="K452" s="24"/>
    </row>
    <row r="453" spans="2:21" s="5" customFormat="1" ht="15" hidden="1" customHeight="1" outlineLevel="1" x14ac:dyDescent="0.25">
      <c r="B453" s="27"/>
      <c r="C453" s="43" t="s">
        <v>134</v>
      </c>
      <c r="D453" s="40"/>
      <c r="E453" s="22"/>
      <c r="F453" s="28"/>
      <c r="G453" s="28"/>
      <c r="H453" s="22"/>
      <c r="I453" s="48"/>
      <c r="J453" s="8"/>
      <c r="K453" s="24"/>
    </row>
    <row r="454" spans="2:21" s="5" customFormat="1" ht="15" customHeight="1" collapsed="1" x14ac:dyDescent="0.25">
      <c r="B454" s="27" t="s">
        <v>234</v>
      </c>
      <c r="C454" s="6"/>
      <c r="D454" s="40"/>
      <c r="E454" s="22">
        <v>58</v>
      </c>
      <c r="F454" s="28">
        <v>12</v>
      </c>
      <c r="G454" s="28">
        <v>3</v>
      </c>
      <c r="H454" s="22">
        <v>15</v>
      </c>
      <c r="I454" s="48">
        <f>H454/E454</f>
        <v>0.25862068965517243</v>
      </c>
      <c r="J454" s="8"/>
      <c r="K454" s="24"/>
      <c r="L454" s="65" t="s">
        <v>128</v>
      </c>
      <c r="M454" s="66"/>
      <c r="N454" s="69">
        <f>COUNTIF($C$18:$C$1576,"Health Sciences")</f>
        <v>118</v>
      </c>
      <c r="O454" s="70">
        <f>COUNTIFS($C$18:$C$1576,"Health Sciences",$D$18:$D$1576,"*")</f>
        <v>83</v>
      </c>
      <c r="P454"/>
      <c r="Q454"/>
      <c r="R454"/>
      <c r="S454"/>
      <c r="T454"/>
      <c r="U454"/>
    </row>
    <row r="455" spans="2:21" s="5" customFormat="1" ht="15" hidden="1" customHeight="1" outlineLevel="1" x14ac:dyDescent="0.25">
      <c r="B455" s="27" t="s">
        <v>122</v>
      </c>
      <c r="C455" s="6"/>
      <c r="D455" s="40"/>
      <c r="E455" s="22"/>
      <c r="F455" s="28"/>
      <c r="G455" s="28"/>
      <c r="H455" s="22"/>
      <c r="I455" s="48"/>
      <c r="J455" s="8"/>
      <c r="K455" s="24"/>
      <c r="L455"/>
      <c r="M455"/>
      <c r="N455"/>
      <c r="O455"/>
      <c r="P455"/>
      <c r="Q455"/>
      <c r="R455"/>
      <c r="S455"/>
      <c r="T455"/>
      <c r="U455"/>
    </row>
    <row r="456" spans="2:21" s="5" customFormat="1" ht="15" hidden="1" customHeight="1" outlineLevel="1" x14ac:dyDescent="0.25">
      <c r="B456" s="27"/>
      <c r="C456" s="43" t="s">
        <v>216</v>
      </c>
      <c r="D456" s="40" t="s">
        <v>235</v>
      </c>
      <c r="E456" s="22"/>
      <c r="F456" s="28"/>
      <c r="G456" s="28"/>
      <c r="H456" s="22"/>
      <c r="I456" s="48"/>
      <c r="J456" s="8"/>
      <c r="K456" s="24"/>
      <c r="L456"/>
      <c r="M456"/>
      <c r="N456"/>
      <c r="O456"/>
      <c r="P456"/>
      <c r="Q456"/>
      <c r="R456"/>
      <c r="S456"/>
      <c r="T456"/>
      <c r="U456"/>
    </row>
    <row r="457" spans="2:21" s="5" customFormat="1" ht="15" hidden="1" customHeight="1" outlineLevel="1" x14ac:dyDescent="0.25">
      <c r="B457" s="27"/>
      <c r="C457" s="43" t="s">
        <v>133</v>
      </c>
      <c r="D457" s="40" t="s">
        <v>235</v>
      </c>
      <c r="E457" s="22"/>
      <c r="F457" s="28"/>
      <c r="G457" s="28"/>
      <c r="H457" s="22"/>
      <c r="I457" s="48"/>
      <c r="J457" s="8"/>
      <c r="K457" s="24"/>
      <c r="L457"/>
      <c r="M457"/>
      <c r="N457"/>
      <c r="O457"/>
      <c r="P457"/>
      <c r="Q457"/>
      <c r="R457"/>
      <c r="S457"/>
      <c r="T457"/>
      <c r="U457"/>
    </row>
    <row r="458" spans="2:21" s="5" customFormat="1" ht="15" hidden="1" customHeight="1" outlineLevel="1" x14ac:dyDescent="0.25">
      <c r="B458" s="27"/>
      <c r="C458" s="43" t="s">
        <v>217</v>
      </c>
      <c r="D458" s="40"/>
      <c r="E458" s="22"/>
      <c r="F458" s="28"/>
      <c r="G458" s="28"/>
      <c r="H458" s="22"/>
      <c r="I458" s="48"/>
      <c r="J458" s="8"/>
      <c r="K458" s="24"/>
      <c r="L458"/>
      <c r="M458"/>
      <c r="N458"/>
      <c r="O458"/>
      <c r="P458"/>
      <c r="Q458"/>
      <c r="R458"/>
      <c r="S458"/>
      <c r="T458"/>
      <c r="U458"/>
    </row>
    <row r="459" spans="2:21" s="5" customFormat="1" ht="15" hidden="1" customHeight="1" outlineLevel="1" x14ac:dyDescent="0.25">
      <c r="B459" s="27"/>
      <c r="C459" s="43" t="s">
        <v>116</v>
      </c>
      <c r="D459" s="40" t="s">
        <v>235</v>
      </c>
      <c r="E459" s="22"/>
      <c r="F459" s="28"/>
      <c r="G459" s="28"/>
      <c r="H459" s="22"/>
      <c r="I459" s="48"/>
      <c r="J459" s="8"/>
      <c r="K459" s="24"/>
      <c r="L459"/>
      <c r="M459"/>
      <c r="N459"/>
      <c r="O459"/>
      <c r="P459"/>
      <c r="Q459"/>
      <c r="R459"/>
      <c r="S459"/>
      <c r="T459"/>
      <c r="U459"/>
    </row>
    <row r="460" spans="2:21" s="5" customFormat="1" ht="15" hidden="1" customHeight="1" outlineLevel="1" collapsed="1" x14ac:dyDescent="0.25">
      <c r="B460" s="27"/>
      <c r="C460" s="43" t="s">
        <v>127</v>
      </c>
      <c r="D460" s="40"/>
      <c r="E460" s="22"/>
      <c r="F460" s="28"/>
      <c r="G460" s="28"/>
      <c r="H460" s="22"/>
      <c r="I460" s="48"/>
      <c r="J460" s="8"/>
      <c r="K460" s="24"/>
      <c r="L460"/>
      <c r="M460"/>
      <c r="N460"/>
      <c r="O460"/>
      <c r="P460"/>
      <c r="Q460"/>
      <c r="R460"/>
      <c r="S460"/>
      <c r="T460"/>
      <c r="U460"/>
    </row>
    <row r="461" spans="2:21" s="5" customFormat="1" ht="15" hidden="1" customHeight="1" outlineLevel="1" collapsed="1" x14ac:dyDescent="0.25">
      <c r="B461" s="27"/>
      <c r="C461" s="6" t="s">
        <v>219</v>
      </c>
      <c r="D461" s="40" t="s">
        <v>235</v>
      </c>
      <c r="E461" s="22"/>
      <c r="F461" s="28"/>
      <c r="G461" s="28"/>
      <c r="H461" s="22"/>
      <c r="I461" s="48"/>
      <c r="J461" s="8"/>
      <c r="K461" s="24"/>
      <c r="L461"/>
      <c r="M461"/>
      <c r="N461"/>
      <c r="O461"/>
      <c r="P461"/>
      <c r="Q461"/>
      <c r="R461"/>
      <c r="S461"/>
      <c r="T461"/>
      <c r="U461"/>
    </row>
    <row r="462" spans="2:21" s="5" customFormat="1" ht="15" hidden="1" customHeight="1" outlineLevel="1" collapsed="1" x14ac:dyDescent="0.25">
      <c r="B462" s="27"/>
      <c r="C462" s="6" t="s">
        <v>117</v>
      </c>
      <c r="D462" s="40" t="s">
        <v>235</v>
      </c>
      <c r="E462" s="22"/>
      <c r="F462" s="28"/>
      <c r="G462" s="28"/>
      <c r="H462" s="22"/>
      <c r="I462" s="48"/>
      <c r="J462" s="8"/>
      <c r="K462" s="24"/>
      <c r="L462"/>
      <c r="M462"/>
      <c r="N462"/>
      <c r="O462"/>
      <c r="P462"/>
      <c r="Q462"/>
      <c r="R462"/>
      <c r="S462"/>
      <c r="T462"/>
      <c r="U462"/>
    </row>
    <row r="463" spans="2:21" ht="15" hidden="1" customHeight="1" outlineLevel="1" collapsed="1" x14ac:dyDescent="0.25">
      <c r="B463" s="27"/>
      <c r="C463" s="43" t="s">
        <v>128</v>
      </c>
      <c r="E463" s="22"/>
      <c r="F463" s="28"/>
      <c r="G463" s="28"/>
      <c r="H463" s="22"/>
      <c r="I463" s="48"/>
      <c r="J463" s="8"/>
      <c r="K463" s="24"/>
    </row>
    <row r="464" spans="2:21" ht="15" hidden="1" customHeight="1" outlineLevel="1" collapsed="1" x14ac:dyDescent="0.25">
      <c r="B464" s="27"/>
      <c r="C464" s="43" t="s">
        <v>205</v>
      </c>
      <c r="E464" s="22"/>
      <c r="F464" s="28"/>
      <c r="G464" s="28"/>
      <c r="H464" s="22"/>
      <c r="I464" s="48"/>
      <c r="J464" s="8"/>
      <c r="K464" s="24"/>
    </row>
    <row r="465" spans="1:21" ht="15" hidden="1" customHeight="1" outlineLevel="1" collapsed="1" x14ac:dyDescent="0.25">
      <c r="B465" s="27"/>
      <c r="C465" s="43" t="s">
        <v>129</v>
      </c>
      <c r="D465" s="40" t="s">
        <v>235</v>
      </c>
      <c r="E465" s="22"/>
      <c r="F465" s="28"/>
      <c r="G465" s="28"/>
      <c r="H465" s="22"/>
      <c r="I465" s="48"/>
      <c r="J465" s="8"/>
      <c r="K465" s="24"/>
    </row>
    <row r="466" spans="1:21" s="5" customFormat="1" ht="15" hidden="1" customHeight="1" outlineLevel="1" x14ac:dyDescent="0.25">
      <c r="B466" s="27"/>
      <c r="C466" s="43" t="s">
        <v>134</v>
      </c>
      <c r="D466" s="40"/>
      <c r="E466" s="22"/>
      <c r="F466" s="28"/>
      <c r="G466" s="28"/>
      <c r="H466" s="22"/>
      <c r="I466" s="48"/>
      <c r="J466" s="8"/>
      <c r="K466" s="24"/>
      <c r="L466"/>
      <c r="M466"/>
      <c r="N466"/>
      <c r="O466"/>
      <c r="P466"/>
      <c r="Q466"/>
      <c r="R466"/>
      <c r="S466"/>
      <c r="T466"/>
      <c r="U466"/>
    </row>
    <row r="467" spans="1:21" s="5" customFormat="1" ht="15" customHeight="1" collapsed="1" x14ac:dyDescent="0.25">
      <c r="B467" s="27" t="s">
        <v>122</v>
      </c>
      <c r="C467" s="6"/>
      <c r="D467" s="40"/>
      <c r="E467" s="22">
        <v>59</v>
      </c>
      <c r="F467" s="28">
        <v>10</v>
      </c>
      <c r="G467" s="28">
        <v>6</v>
      </c>
      <c r="H467" s="22">
        <v>44</v>
      </c>
      <c r="I467" s="48">
        <f>H467/E467</f>
        <v>0.74576271186440679</v>
      </c>
      <c r="J467" s="8"/>
      <c r="K467" s="24"/>
      <c r="L467" s="65" t="s">
        <v>132</v>
      </c>
      <c r="M467" s="66"/>
      <c r="N467" s="69">
        <f>COUNTIF($C$18:$C$1576,"Information Technology")</f>
        <v>92</v>
      </c>
      <c r="O467" s="70">
        <f>COUNTIFS($C$18:$C$1576,"Information Technology",$D$18:$D$1576,"*")</f>
        <v>70</v>
      </c>
      <c r="P467"/>
      <c r="Q467"/>
      <c r="R467"/>
      <c r="S467"/>
      <c r="T467"/>
      <c r="U467"/>
    </row>
    <row r="468" spans="1:21" s="5" customFormat="1" ht="15" hidden="1" customHeight="1" outlineLevel="1" collapsed="1" x14ac:dyDescent="0.25">
      <c r="B468" s="27" t="s">
        <v>21</v>
      </c>
      <c r="C468" s="12"/>
      <c r="D468" s="40"/>
      <c r="E468" s="22"/>
      <c r="F468" s="28"/>
      <c r="G468" s="28"/>
      <c r="H468" s="22"/>
      <c r="I468" s="48"/>
      <c r="J468" s="8"/>
      <c r="K468" s="24"/>
      <c r="L468"/>
      <c r="M468"/>
      <c r="N468"/>
      <c r="O468"/>
      <c r="P468"/>
      <c r="Q468"/>
      <c r="R468"/>
      <c r="S468"/>
      <c r="T468"/>
      <c r="U468"/>
    </row>
    <row r="469" spans="1:21" s="5" customFormat="1" ht="15" hidden="1" customHeight="1" outlineLevel="1" x14ac:dyDescent="0.25">
      <c r="B469" s="27" t="s">
        <v>0</v>
      </c>
      <c r="C469" s="44" t="s">
        <v>216</v>
      </c>
      <c r="D469" s="40" t="s">
        <v>235</v>
      </c>
      <c r="E469" s="22"/>
      <c r="F469" s="28"/>
      <c r="G469" s="29"/>
      <c r="H469" s="22"/>
      <c r="I469" s="48"/>
      <c r="J469" s="8"/>
      <c r="K469" s="24"/>
      <c r="L469"/>
      <c r="M469"/>
      <c r="N469"/>
      <c r="O469"/>
    </row>
    <row r="470" spans="1:21" s="5" customFormat="1" ht="15" hidden="1" customHeight="1" outlineLevel="1" x14ac:dyDescent="0.25">
      <c r="B470" s="27" t="s">
        <v>0</v>
      </c>
      <c r="C470" s="44" t="s">
        <v>136</v>
      </c>
      <c r="D470" s="40" t="s">
        <v>235</v>
      </c>
      <c r="E470" s="22"/>
      <c r="F470" s="28"/>
      <c r="G470" s="29"/>
      <c r="H470" s="22"/>
      <c r="I470" s="48"/>
      <c r="J470" s="8"/>
      <c r="K470" s="24"/>
      <c r="L470"/>
      <c r="M470"/>
      <c r="N470"/>
      <c r="O470"/>
      <c r="P470"/>
      <c r="Q470"/>
      <c r="R470"/>
      <c r="S470"/>
      <c r="T470"/>
      <c r="U470"/>
    </row>
    <row r="471" spans="1:21" s="5" customFormat="1" ht="15" hidden="1" customHeight="1" outlineLevel="1" collapsed="1" x14ac:dyDescent="0.25">
      <c r="B471" s="27"/>
      <c r="C471" s="6" t="s">
        <v>116</v>
      </c>
      <c r="D471" s="40" t="s">
        <v>235</v>
      </c>
      <c r="E471" s="22"/>
      <c r="F471" s="28"/>
      <c r="G471" s="29"/>
      <c r="H471" s="22"/>
      <c r="I471" s="48"/>
      <c r="J471" s="8"/>
      <c r="K471" s="24"/>
      <c r="L471"/>
      <c r="M471"/>
      <c r="N471"/>
      <c r="O471"/>
      <c r="P471"/>
      <c r="Q471"/>
      <c r="R471"/>
      <c r="S471"/>
      <c r="T471"/>
      <c r="U471"/>
    </row>
    <row r="472" spans="1:21" s="5" customFormat="1" ht="15" hidden="1" customHeight="1" outlineLevel="1" collapsed="1" x14ac:dyDescent="0.25">
      <c r="B472" s="27" t="s">
        <v>0</v>
      </c>
      <c r="C472" s="44" t="s">
        <v>127</v>
      </c>
      <c r="D472" s="40"/>
      <c r="E472" s="22"/>
      <c r="F472" s="28"/>
      <c r="G472" s="29"/>
      <c r="H472" s="22"/>
      <c r="I472" s="48"/>
      <c r="J472" s="8"/>
      <c r="K472" s="24"/>
      <c r="L472"/>
      <c r="M472"/>
      <c r="N472"/>
      <c r="O472"/>
      <c r="P472"/>
      <c r="Q472"/>
      <c r="R472"/>
      <c r="S472"/>
      <c r="T472"/>
      <c r="U472"/>
    </row>
    <row r="473" spans="1:21" s="5" customFormat="1" ht="15" hidden="1" customHeight="1" outlineLevel="1" collapsed="1" x14ac:dyDescent="0.25">
      <c r="B473" s="27"/>
      <c r="C473" s="43" t="s">
        <v>223</v>
      </c>
      <c r="D473" s="40"/>
      <c r="E473" s="22"/>
      <c r="F473" s="28"/>
      <c r="G473" s="29"/>
      <c r="H473" s="22"/>
      <c r="I473" s="48"/>
      <c r="J473" s="8"/>
      <c r="K473" s="24"/>
      <c r="L473"/>
      <c r="M473"/>
      <c r="N473"/>
      <c r="O473"/>
      <c r="P473"/>
      <c r="Q473"/>
      <c r="R473"/>
      <c r="S473"/>
      <c r="T473"/>
      <c r="U473"/>
    </row>
    <row r="474" spans="1:21" s="5" customFormat="1" ht="15" hidden="1" customHeight="1" outlineLevel="1" collapsed="1" x14ac:dyDescent="0.25">
      <c r="B474" s="27"/>
      <c r="C474" s="43" t="s">
        <v>220</v>
      </c>
      <c r="D474" s="40"/>
      <c r="E474" s="22"/>
      <c r="F474" s="28"/>
      <c r="G474" s="29"/>
      <c r="H474" s="22"/>
      <c r="I474" s="48"/>
      <c r="J474" s="8"/>
      <c r="K474" s="24"/>
      <c r="L474"/>
      <c r="M474"/>
      <c r="N474"/>
      <c r="O474"/>
      <c r="P474"/>
      <c r="Q474"/>
      <c r="R474"/>
      <c r="S474"/>
      <c r="T474"/>
      <c r="U474"/>
    </row>
    <row r="475" spans="1:21" s="5" customFormat="1" ht="15" hidden="1" customHeight="1" outlineLevel="1" x14ac:dyDescent="0.25">
      <c r="B475" s="27"/>
      <c r="C475" s="6" t="s">
        <v>117</v>
      </c>
      <c r="D475" s="40" t="s">
        <v>235</v>
      </c>
      <c r="E475" s="22"/>
      <c r="F475" s="28"/>
      <c r="G475" s="29"/>
      <c r="H475" s="22"/>
      <c r="I475" s="48"/>
      <c r="J475" s="8"/>
      <c r="K475" s="24"/>
      <c r="L475"/>
      <c r="M475"/>
      <c r="N475"/>
      <c r="O475"/>
      <c r="P475"/>
      <c r="Q475"/>
      <c r="R475"/>
      <c r="S475"/>
      <c r="T475"/>
      <c r="U475"/>
    </row>
    <row r="476" spans="1:21" s="5" customFormat="1" ht="15" hidden="1" customHeight="1" outlineLevel="1" collapsed="1" x14ac:dyDescent="0.25">
      <c r="B476" s="27"/>
      <c r="C476" s="44" t="s">
        <v>143</v>
      </c>
      <c r="D476" s="40" t="s">
        <v>235</v>
      </c>
      <c r="E476" s="22"/>
      <c r="F476" s="28"/>
      <c r="G476" s="29"/>
      <c r="H476" s="22"/>
      <c r="I476" s="48"/>
      <c r="J476" s="8"/>
      <c r="K476" s="24"/>
      <c r="L476"/>
      <c r="M476"/>
      <c r="N476"/>
      <c r="O476"/>
      <c r="P476"/>
      <c r="Q476"/>
      <c r="R476"/>
      <c r="S476"/>
      <c r="T476"/>
      <c r="U476"/>
    </row>
    <row r="477" spans="1:21" s="5" customFormat="1" ht="15" hidden="1" customHeight="1" outlineLevel="1" collapsed="1" x14ac:dyDescent="0.25">
      <c r="B477" s="27"/>
      <c r="C477" s="43" t="s">
        <v>128</v>
      </c>
      <c r="D477" s="40" t="s">
        <v>235</v>
      </c>
      <c r="E477" s="22"/>
      <c r="F477" s="28"/>
      <c r="G477" s="29"/>
      <c r="H477" s="22"/>
      <c r="I477" s="48"/>
      <c r="J477" s="8"/>
      <c r="K477" s="24"/>
      <c r="L477"/>
      <c r="M477"/>
      <c r="N477"/>
      <c r="O477"/>
      <c r="P477"/>
      <c r="Q477"/>
      <c r="R477"/>
      <c r="S477"/>
      <c r="T477"/>
      <c r="U477"/>
    </row>
    <row r="478" spans="1:21" s="1" customFormat="1" ht="15" hidden="1" customHeight="1" outlineLevel="1" collapsed="1" x14ac:dyDescent="0.25">
      <c r="A478" s="5"/>
      <c r="B478" s="27"/>
      <c r="C478" s="44" t="s">
        <v>132</v>
      </c>
      <c r="D478" s="40" t="s">
        <v>235</v>
      </c>
      <c r="E478" s="22"/>
      <c r="F478" s="28"/>
      <c r="G478" s="29"/>
      <c r="H478" s="22"/>
      <c r="I478" s="48"/>
      <c r="J478" s="8"/>
      <c r="K478" s="24"/>
      <c r="L478"/>
      <c r="M478"/>
      <c r="N478"/>
      <c r="O478"/>
      <c r="P478"/>
      <c r="Q478"/>
      <c r="R478"/>
      <c r="S478"/>
      <c r="T478"/>
      <c r="U478"/>
    </row>
    <row r="479" spans="1:21" ht="15" hidden="1" customHeight="1" outlineLevel="1" collapsed="1" x14ac:dyDescent="0.25">
      <c r="B479" s="27"/>
      <c r="C479" s="44" t="s">
        <v>129</v>
      </c>
      <c r="D479" s="40" t="s">
        <v>235</v>
      </c>
      <c r="E479" s="22"/>
      <c r="F479" s="28"/>
      <c r="G479" s="29"/>
      <c r="H479" s="22"/>
      <c r="I479" s="48"/>
      <c r="J479" s="8"/>
      <c r="K479" s="24"/>
    </row>
    <row r="480" spans="1:21" ht="15" hidden="1" customHeight="1" outlineLevel="1" collapsed="1" x14ac:dyDescent="0.25">
      <c r="B480" s="27"/>
      <c r="C480" s="43" t="s">
        <v>218</v>
      </c>
      <c r="D480" s="40" t="s">
        <v>235</v>
      </c>
      <c r="E480" s="22"/>
      <c r="F480" s="28"/>
      <c r="G480" s="29"/>
      <c r="H480" s="22"/>
      <c r="I480" s="48"/>
      <c r="J480" s="8"/>
      <c r="K480" s="24"/>
    </row>
    <row r="481" spans="2:21" ht="15" hidden="1" customHeight="1" outlineLevel="1" collapsed="1" x14ac:dyDescent="0.25">
      <c r="B481" s="27"/>
      <c r="C481" s="43" t="s">
        <v>134</v>
      </c>
      <c r="E481" s="22"/>
      <c r="F481" s="28"/>
      <c r="G481" s="29"/>
      <c r="H481" s="22"/>
      <c r="I481" s="48"/>
      <c r="J481" s="8"/>
      <c r="K481" s="24"/>
    </row>
    <row r="482" spans="2:21" s="5" customFormat="1" ht="15" customHeight="1" collapsed="1" x14ac:dyDescent="0.25">
      <c r="B482" s="27" t="s">
        <v>174</v>
      </c>
      <c r="C482" s="12"/>
      <c r="D482" s="40"/>
      <c r="E482" s="22">
        <v>60</v>
      </c>
      <c r="F482" s="28">
        <v>12</v>
      </c>
      <c r="G482" s="28">
        <v>9</v>
      </c>
      <c r="H482" s="22">
        <v>46</v>
      </c>
      <c r="I482" s="48">
        <f>H482/E482</f>
        <v>0.76666666666666672</v>
      </c>
      <c r="J482" s="8"/>
      <c r="K482" s="24"/>
      <c r="L482" s="65" t="s">
        <v>205</v>
      </c>
      <c r="M482" s="66"/>
      <c r="N482" s="69">
        <f>COUNTIF($C$18:$C$1576,"Machining Technology")</f>
        <v>10</v>
      </c>
      <c r="O482" s="70">
        <f>COUNTIFS($C$18:$C$1576,"Machining Technology",$D$18:$D$1576,"*")</f>
        <v>2</v>
      </c>
    </row>
    <row r="483" spans="2:21" ht="15" hidden="1" customHeight="1" outlineLevel="1" collapsed="1" x14ac:dyDescent="0.25">
      <c r="B483" s="27" t="s">
        <v>12</v>
      </c>
      <c r="C483" s="12"/>
      <c r="E483" s="22"/>
      <c r="F483" s="28"/>
      <c r="G483" s="28"/>
      <c r="H483" s="22"/>
      <c r="I483" s="48"/>
      <c r="J483" s="8"/>
      <c r="K483" s="24"/>
    </row>
    <row r="484" spans="2:21" ht="15" hidden="1" customHeight="1" outlineLevel="1" collapsed="1" x14ac:dyDescent="0.25">
      <c r="B484" s="27" t="s">
        <v>0</v>
      </c>
      <c r="C484" s="43" t="s">
        <v>216</v>
      </c>
      <c r="E484" s="22"/>
      <c r="F484" s="28"/>
      <c r="G484" s="29"/>
      <c r="H484" s="22"/>
      <c r="I484" s="48"/>
      <c r="J484" s="8"/>
      <c r="K484" s="24"/>
    </row>
    <row r="485" spans="2:21" s="5" customFormat="1" ht="15" hidden="1" customHeight="1" outlineLevel="1" x14ac:dyDescent="0.25">
      <c r="B485" s="27" t="s">
        <v>0</v>
      </c>
      <c r="C485" s="43" t="s">
        <v>133</v>
      </c>
      <c r="D485" s="40"/>
      <c r="E485" s="22"/>
      <c r="F485" s="28"/>
      <c r="G485" s="29"/>
      <c r="H485" s="22"/>
      <c r="I485" s="48"/>
      <c r="J485" s="8"/>
      <c r="K485" s="24"/>
      <c r="L485"/>
      <c r="M485"/>
      <c r="N485"/>
      <c r="O485"/>
      <c r="P485"/>
      <c r="Q485"/>
      <c r="R485"/>
      <c r="S485"/>
      <c r="T485"/>
      <c r="U485"/>
    </row>
    <row r="486" spans="2:21" ht="15" hidden="1" customHeight="1" outlineLevel="1" x14ac:dyDescent="0.25">
      <c r="B486" s="27" t="s">
        <v>0</v>
      </c>
      <c r="C486" s="43" t="s">
        <v>136</v>
      </c>
      <c r="E486" s="22"/>
      <c r="F486" s="28"/>
      <c r="G486" s="29"/>
      <c r="H486" s="22"/>
      <c r="I486" s="48"/>
      <c r="J486" s="8"/>
      <c r="K486" s="24"/>
    </row>
    <row r="487" spans="2:21" s="5" customFormat="1" ht="15" hidden="1" customHeight="1" outlineLevel="1" x14ac:dyDescent="0.25">
      <c r="B487" s="27"/>
      <c r="C487" s="6" t="s">
        <v>116</v>
      </c>
      <c r="D487" s="40" t="s">
        <v>235</v>
      </c>
      <c r="E487" s="22"/>
      <c r="F487" s="28"/>
      <c r="G487" s="29"/>
      <c r="H487" s="22"/>
      <c r="I487" s="48"/>
      <c r="J487" s="8"/>
      <c r="K487" s="24"/>
      <c r="L487"/>
      <c r="M487"/>
      <c r="N487"/>
      <c r="O487"/>
      <c r="P487"/>
      <c r="Q487"/>
      <c r="R487"/>
      <c r="S487"/>
      <c r="T487"/>
      <c r="U487"/>
    </row>
    <row r="488" spans="2:21" s="5" customFormat="1" ht="15" hidden="1" customHeight="1" outlineLevel="1" collapsed="1" x14ac:dyDescent="0.25">
      <c r="B488" s="27"/>
      <c r="C488" s="43" t="s">
        <v>127</v>
      </c>
      <c r="D488" s="40"/>
      <c r="E488" s="22"/>
      <c r="F488" s="28"/>
      <c r="G488" s="29"/>
      <c r="H488" s="22"/>
      <c r="I488" s="48"/>
      <c r="J488" s="8"/>
      <c r="K488" s="24"/>
      <c r="L488"/>
      <c r="M488"/>
      <c r="N488"/>
      <c r="O488"/>
      <c r="P488"/>
      <c r="Q488"/>
      <c r="R488"/>
      <c r="S488"/>
      <c r="T488"/>
      <c r="U488"/>
    </row>
    <row r="489" spans="2:21" ht="15" hidden="1" customHeight="1" outlineLevel="1" collapsed="1" x14ac:dyDescent="0.25">
      <c r="B489" s="27"/>
      <c r="C489" s="43" t="s">
        <v>128</v>
      </c>
      <c r="D489" s="40" t="s">
        <v>235</v>
      </c>
      <c r="E489" s="22"/>
      <c r="F489" s="28"/>
      <c r="G489" s="29"/>
      <c r="H489" s="22"/>
      <c r="I489" s="48"/>
      <c r="J489" s="8"/>
      <c r="K489" s="24"/>
    </row>
    <row r="490" spans="2:21" s="5" customFormat="1" ht="15" hidden="1" customHeight="1" outlineLevel="1" x14ac:dyDescent="0.25">
      <c r="B490" s="27"/>
      <c r="C490" s="43" t="s">
        <v>132</v>
      </c>
      <c r="D490" s="40"/>
      <c r="E490" s="22"/>
      <c r="F490" s="28"/>
      <c r="G490" s="29"/>
      <c r="H490" s="22"/>
      <c r="I490" s="48"/>
      <c r="J490" s="8"/>
      <c r="K490" s="24"/>
      <c r="L490"/>
      <c r="M490"/>
      <c r="N490"/>
      <c r="O490"/>
    </row>
    <row r="491" spans="2:21" ht="15" hidden="1" customHeight="1" outlineLevel="1" collapsed="1" x14ac:dyDescent="0.25">
      <c r="B491" s="27"/>
      <c r="C491" s="6" t="s">
        <v>218</v>
      </c>
      <c r="D491" s="40" t="s">
        <v>235</v>
      </c>
      <c r="E491" s="22"/>
      <c r="F491" s="28"/>
      <c r="G491" s="29"/>
      <c r="H491" s="22"/>
      <c r="I491" s="48"/>
      <c r="J491" s="8"/>
      <c r="K491" s="24"/>
    </row>
    <row r="492" spans="2:21" ht="15" customHeight="1" collapsed="1" x14ac:dyDescent="0.25">
      <c r="B492" s="27" t="s">
        <v>164</v>
      </c>
      <c r="C492" s="12"/>
      <c r="E492" s="22">
        <v>61</v>
      </c>
      <c r="F492" s="28">
        <v>7</v>
      </c>
      <c r="G492" s="28">
        <v>3</v>
      </c>
      <c r="H492" s="22">
        <v>35</v>
      </c>
      <c r="I492" s="48">
        <f>H492/E492</f>
        <v>0.57377049180327866</v>
      </c>
      <c r="J492" s="8"/>
      <c r="K492" s="24"/>
      <c r="L492" s="65" t="s">
        <v>129</v>
      </c>
      <c r="M492" s="66"/>
      <c r="N492" s="69">
        <f>COUNTIF($C$18:$C$1576,"Marketing Education")</f>
        <v>81</v>
      </c>
      <c r="O492" s="70">
        <f>COUNTIFS($C$18:$C$1576,"Marketing Education",$D$18:$D$1576,"*")</f>
        <v>59</v>
      </c>
    </row>
    <row r="493" spans="2:21" s="5" customFormat="1" ht="15" hidden="1" customHeight="1" outlineLevel="1" x14ac:dyDescent="0.25">
      <c r="B493" s="27" t="s">
        <v>94</v>
      </c>
      <c r="C493" s="12"/>
      <c r="D493" s="40"/>
      <c r="E493" s="22"/>
      <c r="F493" s="28"/>
      <c r="G493" s="28"/>
      <c r="H493" s="22"/>
      <c r="I493" s="48"/>
      <c r="J493" s="8"/>
      <c r="K493" s="24"/>
      <c r="L493"/>
      <c r="M493"/>
      <c r="N493"/>
      <c r="O493"/>
    </row>
    <row r="494" spans="2:21" ht="15" hidden="1" customHeight="1" outlineLevel="1" collapsed="1" x14ac:dyDescent="0.25">
      <c r="B494" s="27"/>
      <c r="C494" s="44" t="s">
        <v>216</v>
      </c>
      <c r="E494" s="22"/>
      <c r="F494" s="28"/>
      <c r="G494" s="28"/>
      <c r="H494" s="22"/>
      <c r="I494" s="48"/>
      <c r="J494" s="8"/>
      <c r="K494" s="24"/>
    </row>
    <row r="495" spans="2:21" ht="15" hidden="1" customHeight="1" outlineLevel="1" collapsed="1" x14ac:dyDescent="0.25">
      <c r="B495" s="27" t="s">
        <v>0</v>
      </c>
      <c r="C495" s="44" t="s">
        <v>136</v>
      </c>
      <c r="E495" s="22"/>
      <c r="F495" s="28"/>
      <c r="G495" s="28"/>
      <c r="H495" s="22"/>
      <c r="I495" s="48"/>
      <c r="J495" s="8"/>
      <c r="K495" s="24"/>
    </row>
    <row r="496" spans="2:21" ht="15" hidden="1" customHeight="1" outlineLevel="1" collapsed="1" x14ac:dyDescent="0.25">
      <c r="B496" s="27"/>
      <c r="C496" s="6" t="s">
        <v>116</v>
      </c>
      <c r="D496" s="40" t="s">
        <v>235</v>
      </c>
      <c r="E496" s="22"/>
      <c r="F496" s="28"/>
      <c r="G496" s="28"/>
      <c r="H496" s="22"/>
      <c r="I496" s="48"/>
      <c r="J496" s="8"/>
      <c r="K496" s="24"/>
    </row>
    <row r="497" spans="2:21" ht="15" hidden="1" customHeight="1" outlineLevel="1" collapsed="1" x14ac:dyDescent="0.25">
      <c r="B497" s="27"/>
      <c r="C497" s="44" t="s">
        <v>127</v>
      </c>
      <c r="E497" s="22"/>
      <c r="F497" s="28"/>
      <c r="G497" s="28"/>
      <c r="H497" s="22"/>
      <c r="I497" s="48"/>
      <c r="J497" s="8"/>
      <c r="K497" s="24"/>
    </row>
    <row r="498" spans="2:21" s="5" customFormat="1" ht="15" hidden="1" customHeight="1" outlineLevel="1" x14ac:dyDescent="0.25">
      <c r="B498" s="27"/>
      <c r="C498" s="43" t="s">
        <v>223</v>
      </c>
      <c r="D498" s="40"/>
      <c r="E498" s="22"/>
      <c r="F498" s="28"/>
      <c r="G498" s="28"/>
      <c r="H498" s="22"/>
      <c r="I498" s="48"/>
      <c r="J498" s="8"/>
      <c r="K498" s="24"/>
    </row>
    <row r="499" spans="2:21" s="5" customFormat="1" ht="15" hidden="1" customHeight="1" outlineLevel="1" collapsed="1" x14ac:dyDescent="0.25">
      <c r="B499" s="27"/>
      <c r="C499" s="43" t="s">
        <v>220</v>
      </c>
      <c r="D499" s="40"/>
      <c r="E499" s="22"/>
      <c r="F499" s="28"/>
      <c r="G499" s="28"/>
      <c r="H499" s="22"/>
      <c r="I499" s="48"/>
      <c r="J499" s="8"/>
      <c r="K499" s="24"/>
      <c r="L499"/>
      <c r="M499"/>
      <c r="N499"/>
      <c r="O499"/>
      <c r="P499"/>
      <c r="Q499"/>
      <c r="R499"/>
      <c r="S499"/>
      <c r="T499"/>
      <c r="U499"/>
    </row>
    <row r="500" spans="2:21" s="5" customFormat="1" ht="15" hidden="1" customHeight="1" outlineLevel="1" x14ac:dyDescent="0.25">
      <c r="B500" s="27"/>
      <c r="C500" s="6" t="s">
        <v>117</v>
      </c>
      <c r="D500" s="40" t="s">
        <v>235</v>
      </c>
      <c r="E500" s="22"/>
      <c r="F500" s="28"/>
      <c r="G500" s="28"/>
      <c r="H500" s="22"/>
      <c r="I500" s="48"/>
      <c r="J500" s="8"/>
      <c r="K500" s="24"/>
      <c r="L500"/>
      <c r="M500"/>
      <c r="N500"/>
      <c r="O500"/>
      <c r="P500"/>
      <c r="Q500"/>
      <c r="R500"/>
      <c r="S500"/>
      <c r="T500"/>
      <c r="U500"/>
    </row>
    <row r="501" spans="2:21" ht="15" hidden="1" customHeight="1" outlineLevel="1" collapsed="1" x14ac:dyDescent="0.25">
      <c r="B501" s="27"/>
      <c r="C501" s="44" t="s">
        <v>143</v>
      </c>
      <c r="D501" s="40" t="s">
        <v>235</v>
      </c>
      <c r="E501" s="22"/>
      <c r="F501" s="28"/>
      <c r="G501" s="28"/>
      <c r="H501" s="22"/>
      <c r="I501" s="48"/>
      <c r="J501" s="8"/>
      <c r="K501" s="24"/>
    </row>
    <row r="502" spans="2:21" ht="15" hidden="1" customHeight="1" outlineLevel="1" collapsed="1" x14ac:dyDescent="0.25">
      <c r="B502" s="27"/>
      <c r="C502" s="43" t="s">
        <v>128</v>
      </c>
      <c r="D502" s="40" t="s">
        <v>235</v>
      </c>
      <c r="E502" s="22"/>
      <c r="F502" s="28"/>
      <c r="G502" s="28"/>
      <c r="H502" s="22"/>
      <c r="I502" s="48"/>
      <c r="J502" s="8"/>
      <c r="K502" s="24"/>
    </row>
    <row r="503" spans="2:21" ht="15" hidden="1" customHeight="1" outlineLevel="1" x14ac:dyDescent="0.25">
      <c r="B503" s="27"/>
      <c r="C503" s="44" t="s">
        <v>132</v>
      </c>
      <c r="D503" s="40" t="s">
        <v>235</v>
      </c>
      <c r="E503" s="22"/>
      <c r="F503" s="28"/>
      <c r="G503" s="28"/>
      <c r="H503" s="22"/>
      <c r="I503" s="48"/>
      <c r="J503" s="8"/>
      <c r="K503" s="24"/>
    </row>
    <row r="504" spans="2:21" ht="15" hidden="1" customHeight="1" outlineLevel="1" collapsed="1" x14ac:dyDescent="0.25">
      <c r="B504" s="27"/>
      <c r="C504" s="44" t="s">
        <v>129</v>
      </c>
      <c r="D504" s="40" t="s">
        <v>235</v>
      </c>
      <c r="E504" s="22"/>
      <c r="F504" s="28"/>
      <c r="G504" s="28"/>
      <c r="H504" s="22"/>
      <c r="I504" s="48"/>
      <c r="J504" s="8"/>
      <c r="K504" s="24"/>
    </row>
    <row r="505" spans="2:21" ht="15" hidden="1" customHeight="1" outlineLevel="1" collapsed="1" x14ac:dyDescent="0.25">
      <c r="B505" s="27"/>
      <c r="C505" s="43" t="s">
        <v>218</v>
      </c>
      <c r="D505" s="40" t="s">
        <v>235</v>
      </c>
      <c r="E505" s="22"/>
      <c r="F505" s="28"/>
      <c r="G505" s="28"/>
      <c r="H505" s="22"/>
      <c r="I505" s="48"/>
      <c r="J505" s="8"/>
      <c r="K505" s="24"/>
    </row>
    <row r="506" spans="2:21" s="5" customFormat="1" ht="15" hidden="1" customHeight="1" outlineLevel="1" collapsed="1" x14ac:dyDescent="0.25">
      <c r="B506" s="27"/>
      <c r="C506" s="43" t="s">
        <v>134</v>
      </c>
      <c r="D506" s="40"/>
      <c r="E506" s="22"/>
      <c r="F506" s="28"/>
      <c r="G506" s="28"/>
      <c r="H506" s="22"/>
      <c r="I506" s="48"/>
      <c r="J506" s="8"/>
      <c r="K506" s="24"/>
      <c r="L506"/>
      <c r="M506"/>
      <c r="N506"/>
      <c r="O506"/>
      <c r="P506"/>
      <c r="Q506"/>
      <c r="R506"/>
      <c r="S506"/>
      <c r="T506"/>
      <c r="U506"/>
    </row>
    <row r="507" spans="2:21" ht="15" customHeight="1" collapsed="1" x14ac:dyDescent="0.25">
      <c r="B507" s="27" t="s">
        <v>94</v>
      </c>
      <c r="C507" s="12"/>
      <c r="E507" s="22">
        <v>62</v>
      </c>
      <c r="F507" s="28">
        <v>12</v>
      </c>
      <c r="G507" s="28">
        <v>7</v>
      </c>
      <c r="H507" s="22">
        <v>52</v>
      </c>
      <c r="I507" s="48">
        <f>H507/E507</f>
        <v>0.83870967741935487</v>
      </c>
      <c r="J507" s="8"/>
      <c r="K507" s="24"/>
      <c r="L507" s="65" t="s">
        <v>221</v>
      </c>
      <c r="M507" s="66"/>
      <c r="N507" s="69">
        <f>COUNTIF($C$18:$C$1576,"Power Sports Technology")</f>
        <v>2</v>
      </c>
      <c r="O507" s="70">
        <f>COUNTIFS($C$18:$C$1576,"Power Sports Technology",$D$18:$D$1576,"*")</f>
        <v>2</v>
      </c>
    </row>
    <row r="508" spans="2:21" s="5" customFormat="1" ht="15" hidden="1" customHeight="1" outlineLevel="1" x14ac:dyDescent="0.25">
      <c r="B508" s="27" t="s">
        <v>232</v>
      </c>
      <c r="C508" s="12"/>
      <c r="D508" s="40"/>
      <c r="E508" s="22"/>
      <c r="F508" s="28"/>
      <c r="G508" s="28"/>
      <c r="H508" s="22"/>
      <c r="I508" s="48"/>
      <c r="J508" s="8"/>
      <c r="K508" s="24"/>
    </row>
    <row r="509" spans="2:21" s="5" customFormat="1" ht="15" hidden="1" customHeight="1" outlineLevel="1" collapsed="1" x14ac:dyDescent="0.25">
      <c r="B509" s="27"/>
      <c r="C509" s="44" t="s">
        <v>216</v>
      </c>
      <c r="D509" s="40"/>
      <c r="E509" s="22"/>
      <c r="F509" s="28"/>
      <c r="G509" s="28"/>
      <c r="H509" s="22"/>
      <c r="I509" s="48"/>
      <c r="J509" s="8"/>
      <c r="K509" s="24"/>
      <c r="L509"/>
      <c r="M509"/>
      <c r="N509"/>
      <c r="O509"/>
      <c r="P509"/>
      <c r="Q509"/>
      <c r="R509"/>
      <c r="S509"/>
      <c r="T509"/>
      <c r="U509"/>
    </row>
    <row r="510" spans="2:21" s="5" customFormat="1" ht="15" hidden="1" customHeight="1" outlineLevel="1" collapsed="1" x14ac:dyDescent="0.25">
      <c r="B510" s="27" t="s">
        <v>0</v>
      </c>
      <c r="C510" s="43" t="s">
        <v>133</v>
      </c>
      <c r="D510" s="40" t="s">
        <v>235</v>
      </c>
      <c r="E510" s="22"/>
      <c r="F510" s="28"/>
      <c r="G510" s="28"/>
      <c r="H510" s="22"/>
      <c r="I510" s="48"/>
      <c r="J510" s="8"/>
      <c r="K510" s="24"/>
      <c r="L510"/>
      <c r="M510"/>
      <c r="N510"/>
      <c r="O510"/>
      <c r="P510"/>
      <c r="Q510"/>
      <c r="R510"/>
      <c r="S510"/>
      <c r="T510"/>
      <c r="U510"/>
    </row>
    <row r="511" spans="2:21" s="5" customFormat="1" ht="15" hidden="1" customHeight="1" outlineLevel="1" x14ac:dyDescent="0.25">
      <c r="B511" s="27"/>
      <c r="C511" s="43" t="s">
        <v>217</v>
      </c>
      <c r="D511" s="40" t="s">
        <v>235</v>
      </c>
      <c r="E511" s="22"/>
      <c r="F511" s="28"/>
      <c r="G511" s="28"/>
      <c r="H511" s="22"/>
      <c r="I511" s="48"/>
      <c r="J511" s="8"/>
      <c r="K511" s="24"/>
      <c r="L511"/>
      <c r="M511"/>
      <c r="N511"/>
      <c r="O511"/>
      <c r="P511"/>
      <c r="Q511"/>
      <c r="R511"/>
      <c r="S511"/>
      <c r="T511"/>
      <c r="U511"/>
    </row>
    <row r="512" spans="2:21" s="5" customFormat="1" ht="15" hidden="1" customHeight="1" outlineLevel="1" x14ac:dyDescent="0.25">
      <c r="B512" s="27"/>
      <c r="C512" s="6" t="s">
        <v>116</v>
      </c>
      <c r="D512" s="40" t="s">
        <v>235</v>
      </c>
      <c r="E512" s="22"/>
      <c r="F512" s="28"/>
      <c r="G512" s="28"/>
      <c r="H512" s="22"/>
      <c r="I512" s="48"/>
      <c r="J512" s="8"/>
      <c r="K512" s="24"/>
      <c r="L512"/>
      <c r="M512"/>
      <c r="N512"/>
      <c r="O512"/>
      <c r="P512"/>
      <c r="Q512"/>
      <c r="R512"/>
      <c r="S512"/>
      <c r="T512"/>
      <c r="U512"/>
    </row>
    <row r="513" spans="2:21" s="5" customFormat="1" ht="15" hidden="1" customHeight="1" outlineLevel="1" x14ac:dyDescent="0.25">
      <c r="B513" s="27"/>
      <c r="C513" s="43" t="s">
        <v>127</v>
      </c>
      <c r="D513" s="40"/>
      <c r="E513" s="22"/>
      <c r="F513" s="28"/>
      <c r="G513" s="28"/>
      <c r="H513" s="22"/>
      <c r="I513" s="48"/>
      <c r="J513" s="8"/>
      <c r="K513" s="24"/>
      <c r="L513"/>
      <c r="M513"/>
      <c r="N513"/>
      <c r="O513"/>
      <c r="P513"/>
      <c r="Q513"/>
      <c r="R513"/>
      <c r="S513"/>
      <c r="T513"/>
      <c r="U513"/>
    </row>
    <row r="514" spans="2:21" s="5" customFormat="1" ht="15" hidden="1" customHeight="1" outlineLevel="1" collapsed="1" x14ac:dyDescent="0.25">
      <c r="B514" s="27"/>
      <c r="C514" s="6" t="s">
        <v>117</v>
      </c>
      <c r="D514" s="40" t="s">
        <v>235</v>
      </c>
      <c r="E514" s="22"/>
      <c r="F514" s="28"/>
      <c r="G514" s="28"/>
      <c r="H514" s="22"/>
      <c r="I514" s="48"/>
      <c r="J514" s="8"/>
      <c r="K514" s="24"/>
      <c r="L514"/>
      <c r="M514"/>
      <c r="N514"/>
      <c r="O514"/>
      <c r="P514"/>
      <c r="Q514"/>
      <c r="R514"/>
      <c r="S514"/>
      <c r="T514"/>
      <c r="U514"/>
    </row>
    <row r="515" spans="2:21" s="5" customFormat="1" ht="15" hidden="1" customHeight="1" outlineLevel="1" collapsed="1" x14ac:dyDescent="0.25">
      <c r="B515" s="27"/>
      <c r="C515" s="43" t="s">
        <v>143</v>
      </c>
      <c r="D515" s="40" t="s">
        <v>235</v>
      </c>
      <c r="E515" s="22"/>
      <c r="F515" s="28"/>
      <c r="G515" s="28"/>
      <c r="H515" s="22"/>
      <c r="I515" s="48"/>
      <c r="J515" s="8"/>
      <c r="K515" s="24"/>
      <c r="L515"/>
      <c r="M515"/>
      <c r="N515"/>
      <c r="O515"/>
      <c r="P515"/>
      <c r="Q515"/>
      <c r="R515"/>
      <c r="S515"/>
      <c r="T515"/>
      <c r="U515"/>
    </row>
    <row r="516" spans="2:21" s="5" customFormat="1" ht="15" hidden="1" customHeight="1" outlineLevel="1" collapsed="1" x14ac:dyDescent="0.25">
      <c r="B516" s="27"/>
      <c r="C516" s="43" t="s">
        <v>128</v>
      </c>
      <c r="D516" s="40" t="s">
        <v>235</v>
      </c>
      <c r="E516" s="22"/>
      <c r="F516" s="28"/>
      <c r="G516" s="28"/>
      <c r="H516" s="22"/>
      <c r="I516" s="48"/>
      <c r="J516" s="8"/>
      <c r="K516" s="24"/>
      <c r="L516"/>
      <c r="M516"/>
      <c r="N516"/>
      <c r="O516"/>
      <c r="P516"/>
      <c r="Q516"/>
      <c r="R516"/>
      <c r="S516"/>
      <c r="T516"/>
      <c r="U516"/>
    </row>
    <row r="517" spans="2:21" s="5" customFormat="1" ht="15" hidden="1" customHeight="1" outlineLevel="1" collapsed="1" x14ac:dyDescent="0.25">
      <c r="B517" s="27"/>
      <c r="C517" s="43" t="s">
        <v>132</v>
      </c>
      <c r="D517" s="40"/>
      <c r="E517" s="22"/>
      <c r="F517" s="28"/>
      <c r="G517" s="28"/>
      <c r="H517" s="22"/>
      <c r="I517" s="48"/>
      <c r="J517" s="8"/>
      <c r="K517" s="24"/>
      <c r="L517"/>
      <c r="M517"/>
      <c r="N517"/>
      <c r="O517"/>
      <c r="P517"/>
      <c r="Q517"/>
      <c r="R517"/>
      <c r="S517"/>
      <c r="T517"/>
      <c r="U517"/>
    </row>
    <row r="518" spans="2:21" s="5" customFormat="1" ht="15" hidden="1" customHeight="1" outlineLevel="1" collapsed="1" x14ac:dyDescent="0.25">
      <c r="B518" s="27"/>
      <c r="C518" s="43" t="s">
        <v>134</v>
      </c>
      <c r="D518" s="40" t="s">
        <v>235</v>
      </c>
      <c r="E518" s="22"/>
      <c r="F518" s="28"/>
      <c r="G518" s="28"/>
      <c r="H518" s="22"/>
      <c r="I518" s="48"/>
      <c r="J518" s="8"/>
      <c r="K518" s="24"/>
      <c r="L518"/>
      <c r="M518"/>
      <c r="N518"/>
      <c r="O518"/>
      <c r="P518"/>
      <c r="Q518"/>
      <c r="R518"/>
      <c r="S518"/>
      <c r="T518"/>
      <c r="U518"/>
    </row>
    <row r="519" spans="2:21" s="5" customFormat="1" ht="15" customHeight="1" collapsed="1" x14ac:dyDescent="0.25">
      <c r="B519" s="27" t="s">
        <v>232</v>
      </c>
      <c r="C519" s="12"/>
      <c r="D519" s="40"/>
      <c r="E519" s="22">
        <v>63</v>
      </c>
      <c r="F519" s="28">
        <v>9</v>
      </c>
      <c r="G519" s="28">
        <v>7</v>
      </c>
      <c r="H519" s="22">
        <v>35</v>
      </c>
      <c r="I519" s="48">
        <f>H519/E519</f>
        <v>0.55555555555555558</v>
      </c>
      <c r="J519" s="8"/>
      <c r="K519" s="24"/>
      <c r="L519" s="65" t="s">
        <v>218</v>
      </c>
      <c r="M519" s="66"/>
      <c r="N519" s="69">
        <f>COUNTIF($C$18:$C$1576,"Technology &amp; Engineering Education")</f>
        <v>71</v>
      </c>
      <c r="O519" s="70">
        <f>COUNTIFS($C$18:$C$1576,"Technology &amp; Engineering Education",$D$18:$D$1576,"*")</f>
        <v>47</v>
      </c>
      <c r="P519"/>
      <c r="Q519"/>
      <c r="R519"/>
      <c r="S519"/>
      <c r="T519"/>
      <c r="U519"/>
    </row>
    <row r="520" spans="2:21" s="5" customFormat="1" ht="15" hidden="1" customHeight="1" outlineLevel="1" collapsed="1" x14ac:dyDescent="0.25">
      <c r="B520" s="27" t="s">
        <v>104</v>
      </c>
      <c r="C520" s="12"/>
      <c r="D520" s="40"/>
      <c r="E520" s="22"/>
      <c r="F520" s="28"/>
      <c r="G520" s="28"/>
      <c r="H520" s="22"/>
      <c r="I520" s="48"/>
      <c r="J520" s="8"/>
      <c r="K520" s="24"/>
      <c r="L520"/>
      <c r="M520"/>
      <c r="N520"/>
      <c r="O520"/>
      <c r="P520"/>
      <c r="Q520"/>
      <c r="R520"/>
      <c r="S520"/>
      <c r="T520"/>
      <c r="U520"/>
    </row>
    <row r="521" spans="2:21" s="5" customFormat="1" ht="15" hidden="1" customHeight="1" outlineLevel="1" collapsed="1" x14ac:dyDescent="0.25">
      <c r="B521" s="27" t="s">
        <v>0</v>
      </c>
      <c r="C521" s="44" t="s">
        <v>216</v>
      </c>
      <c r="D521" s="40" t="s">
        <v>235</v>
      </c>
      <c r="E521" s="22"/>
      <c r="F521" s="28"/>
      <c r="G521" s="28"/>
      <c r="H521" s="22"/>
      <c r="I521" s="48"/>
      <c r="J521" s="8"/>
      <c r="K521" s="24"/>
      <c r="L521"/>
      <c r="M521"/>
      <c r="N521"/>
      <c r="O521"/>
      <c r="P521"/>
      <c r="Q521"/>
      <c r="R521"/>
      <c r="S521"/>
      <c r="T521"/>
      <c r="U521"/>
    </row>
    <row r="522" spans="2:21" s="5" customFormat="1" ht="15" hidden="1" customHeight="1" outlineLevel="1" collapsed="1" x14ac:dyDescent="0.25">
      <c r="B522" s="27"/>
      <c r="C522" s="43" t="s">
        <v>133</v>
      </c>
      <c r="D522" s="40" t="s">
        <v>235</v>
      </c>
      <c r="E522" s="22"/>
      <c r="F522" s="28"/>
      <c r="G522" s="28"/>
      <c r="H522" s="22"/>
      <c r="I522" s="48"/>
      <c r="J522" s="8"/>
      <c r="K522" s="24"/>
      <c r="L522"/>
      <c r="M522"/>
      <c r="N522"/>
      <c r="O522"/>
      <c r="P522"/>
      <c r="Q522"/>
      <c r="R522"/>
      <c r="S522"/>
      <c r="T522"/>
      <c r="U522"/>
    </row>
    <row r="523" spans="2:21" s="5" customFormat="1" ht="15" hidden="1" customHeight="1" outlineLevel="1" x14ac:dyDescent="0.25">
      <c r="B523" s="27"/>
      <c r="C523" s="44" t="s">
        <v>136</v>
      </c>
      <c r="D523" s="40"/>
      <c r="E523" s="22"/>
      <c r="F523" s="28"/>
      <c r="G523" s="28"/>
      <c r="H523" s="22"/>
      <c r="I523" s="48"/>
      <c r="J523" s="8"/>
      <c r="K523" s="24"/>
      <c r="L523"/>
      <c r="M523"/>
      <c r="N523"/>
      <c r="O523"/>
    </row>
    <row r="524" spans="2:21" s="5" customFormat="1" ht="15" hidden="1" customHeight="1" outlineLevel="1" collapsed="1" x14ac:dyDescent="0.25">
      <c r="B524" s="27" t="s">
        <v>0</v>
      </c>
      <c r="C524" s="44" t="s">
        <v>127</v>
      </c>
      <c r="D524" s="40"/>
      <c r="E524" s="22"/>
      <c r="F524" s="28"/>
      <c r="G524" s="28"/>
      <c r="H524" s="22"/>
      <c r="I524" s="48"/>
      <c r="J524" s="8"/>
      <c r="K524" s="24"/>
      <c r="L524"/>
      <c r="M524"/>
      <c r="N524"/>
      <c r="O524"/>
      <c r="P524"/>
      <c r="Q524"/>
      <c r="R524"/>
      <c r="S524"/>
      <c r="T524"/>
      <c r="U524"/>
    </row>
    <row r="525" spans="2:21" s="5" customFormat="1" ht="15" hidden="1" customHeight="1" outlineLevel="1" collapsed="1" x14ac:dyDescent="0.25">
      <c r="B525" s="27" t="s">
        <v>0</v>
      </c>
      <c r="C525" s="43" t="s">
        <v>223</v>
      </c>
      <c r="D525" s="40"/>
      <c r="E525" s="22"/>
      <c r="F525" s="28"/>
      <c r="G525" s="28"/>
      <c r="H525" s="22"/>
      <c r="I525" s="48"/>
      <c r="J525" s="8"/>
      <c r="K525" s="24"/>
      <c r="L525"/>
      <c r="M525"/>
      <c r="N525"/>
      <c r="O525"/>
      <c r="P525"/>
      <c r="Q525"/>
      <c r="R525"/>
      <c r="S525"/>
      <c r="T525"/>
      <c r="U525"/>
    </row>
    <row r="526" spans="2:21" s="5" customFormat="1" ht="15" hidden="1" customHeight="1" outlineLevel="1" collapsed="1" x14ac:dyDescent="0.25">
      <c r="B526" s="27"/>
      <c r="C526" s="43" t="s">
        <v>220</v>
      </c>
      <c r="D526" s="40"/>
      <c r="E526" s="22"/>
      <c r="F526" s="28"/>
      <c r="G526" s="28"/>
      <c r="H526" s="22"/>
      <c r="I526" s="48"/>
      <c r="J526" s="8"/>
      <c r="K526" s="24"/>
      <c r="L526"/>
      <c r="M526"/>
      <c r="N526"/>
      <c r="O526"/>
      <c r="P526"/>
      <c r="Q526"/>
      <c r="R526"/>
      <c r="S526"/>
      <c r="T526"/>
      <c r="U526"/>
    </row>
    <row r="527" spans="2:21" s="5" customFormat="1" ht="15" hidden="1" customHeight="1" outlineLevel="1" collapsed="1" x14ac:dyDescent="0.25">
      <c r="B527" s="27"/>
      <c r="C527" s="6" t="s">
        <v>117</v>
      </c>
      <c r="D527" s="40" t="s">
        <v>235</v>
      </c>
      <c r="E527" s="22"/>
      <c r="F527" s="28"/>
      <c r="G527" s="28"/>
      <c r="H527" s="22"/>
      <c r="I527" s="48"/>
      <c r="J527" s="8"/>
      <c r="K527" s="24"/>
      <c r="L527"/>
      <c r="M527"/>
      <c r="N527"/>
      <c r="O527"/>
      <c r="P527"/>
      <c r="Q527"/>
      <c r="R527"/>
      <c r="S527"/>
      <c r="T527"/>
      <c r="U527"/>
    </row>
    <row r="528" spans="2:21" s="5" customFormat="1" ht="15" hidden="1" customHeight="1" outlineLevel="1" collapsed="1" x14ac:dyDescent="0.25">
      <c r="B528" s="27"/>
      <c r="C528" s="44" t="s">
        <v>143</v>
      </c>
      <c r="D528" s="40"/>
      <c r="E528" s="22"/>
      <c r="F528" s="28"/>
      <c r="G528" s="28"/>
      <c r="H528" s="22"/>
      <c r="I528" s="48"/>
      <c r="J528" s="8"/>
      <c r="K528" s="24"/>
      <c r="L528"/>
      <c r="M528"/>
      <c r="N528"/>
      <c r="O528"/>
      <c r="P528"/>
      <c r="Q528"/>
      <c r="R528"/>
      <c r="S528"/>
      <c r="T528"/>
      <c r="U528"/>
    </row>
    <row r="529" spans="2:21" s="5" customFormat="1" ht="15" hidden="1" customHeight="1" outlineLevel="1" x14ac:dyDescent="0.25">
      <c r="B529" s="27"/>
      <c r="C529" s="43" t="s">
        <v>128</v>
      </c>
      <c r="D529" s="40" t="s">
        <v>235</v>
      </c>
      <c r="E529" s="22"/>
      <c r="F529" s="28"/>
      <c r="G529" s="28"/>
      <c r="H529" s="22"/>
      <c r="I529" s="48"/>
      <c r="J529" s="8"/>
      <c r="K529" s="24"/>
      <c r="L529"/>
      <c r="M529"/>
      <c r="N529"/>
      <c r="O529"/>
      <c r="P529"/>
      <c r="Q529"/>
      <c r="R529"/>
      <c r="S529"/>
      <c r="T529"/>
      <c r="U529"/>
    </row>
    <row r="530" spans="2:21" s="5" customFormat="1" ht="15" hidden="1" customHeight="1" outlineLevel="1" x14ac:dyDescent="0.25">
      <c r="B530" s="27"/>
      <c r="C530" s="44" t="s">
        <v>132</v>
      </c>
      <c r="D530" s="40"/>
      <c r="E530" s="22"/>
      <c r="F530" s="28"/>
      <c r="G530" s="28"/>
      <c r="H530" s="22"/>
      <c r="I530" s="48"/>
      <c r="J530" s="8"/>
      <c r="K530" s="24"/>
      <c r="L530"/>
      <c r="M530"/>
      <c r="N530"/>
      <c r="O530"/>
    </row>
    <row r="531" spans="2:21" ht="15" hidden="1" customHeight="1" outlineLevel="1" collapsed="1" x14ac:dyDescent="0.25">
      <c r="B531" s="27"/>
      <c r="C531" s="44" t="s">
        <v>129</v>
      </c>
      <c r="D531" s="40" t="s">
        <v>235</v>
      </c>
      <c r="E531" s="22"/>
      <c r="F531" s="28"/>
      <c r="G531" s="28"/>
      <c r="H531" s="22"/>
      <c r="I531" s="48"/>
      <c r="J531" s="8"/>
      <c r="K531" s="24"/>
    </row>
    <row r="532" spans="2:21" ht="15" hidden="1" customHeight="1" outlineLevel="1" collapsed="1" x14ac:dyDescent="0.25">
      <c r="B532" s="27"/>
      <c r="C532" s="43" t="s">
        <v>218</v>
      </c>
      <c r="E532" s="22"/>
      <c r="F532" s="28"/>
      <c r="G532" s="28"/>
      <c r="H532" s="22"/>
      <c r="I532" s="48"/>
      <c r="J532" s="8"/>
      <c r="K532" s="24"/>
    </row>
    <row r="533" spans="2:21" ht="15" hidden="1" customHeight="1" outlineLevel="1" collapsed="1" x14ac:dyDescent="0.25">
      <c r="B533" s="27"/>
      <c r="C533" s="43" t="s">
        <v>134</v>
      </c>
      <c r="E533" s="22"/>
      <c r="F533" s="28"/>
      <c r="G533" s="28"/>
      <c r="H533" s="22"/>
      <c r="I533" s="48"/>
      <c r="J533" s="8"/>
      <c r="K533" s="24"/>
    </row>
    <row r="534" spans="2:21" ht="15" customHeight="1" collapsed="1" thickBot="1" x14ac:dyDescent="0.3">
      <c r="B534" s="27" t="s">
        <v>104</v>
      </c>
      <c r="C534" s="12"/>
      <c r="E534" s="22">
        <v>63</v>
      </c>
      <c r="F534" s="28">
        <v>12</v>
      </c>
      <c r="G534" s="28">
        <v>5</v>
      </c>
      <c r="H534" s="22">
        <v>47</v>
      </c>
      <c r="I534" s="48">
        <f>H534/E534</f>
        <v>0.74603174603174605</v>
      </c>
      <c r="J534" s="8"/>
      <c r="K534" s="24"/>
      <c r="L534" s="72" t="s">
        <v>134</v>
      </c>
      <c r="M534" s="73"/>
      <c r="N534" s="74">
        <f>COUNTIF($C$18:$C$1576,"Welding Technology")</f>
        <v>65</v>
      </c>
      <c r="O534" s="75">
        <f>COUNTIFS($C$18:$C$1576,"Welding Technology",$D$18:$D$1576,"*")</f>
        <v>17</v>
      </c>
    </row>
    <row r="535" spans="2:21" ht="15" hidden="1" customHeight="1" outlineLevel="1" collapsed="1" x14ac:dyDescent="0.25">
      <c r="B535" s="27" t="s">
        <v>33</v>
      </c>
      <c r="C535" s="12"/>
      <c r="E535" s="22"/>
      <c r="F535" s="28"/>
      <c r="G535" s="28"/>
      <c r="H535" s="22"/>
      <c r="I535" s="48"/>
      <c r="J535" s="8"/>
      <c r="K535" s="24"/>
    </row>
    <row r="536" spans="2:21" ht="15" hidden="1" customHeight="1" outlineLevel="1" x14ac:dyDescent="0.25">
      <c r="B536" s="27"/>
      <c r="C536" s="44" t="s">
        <v>216</v>
      </c>
      <c r="E536" s="22"/>
      <c r="F536" s="28"/>
      <c r="G536" s="28"/>
      <c r="H536" s="22"/>
      <c r="I536" s="48"/>
      <c r="J536" s="8"/>
      <c r="K536" s="24"/>
    </row>
    <row r="537" spans="2:21" s="5" customFormat="1" ht="15" hidden="1" customHeight="1" outlineLevel="1" collapsed="1" x14ac:dyDescent="0.25">
      <c r="B537" s="27" t="s">
        <v>0</v>
      </c>
      <c r="C537" s="43" t="s">
        <v>133</v>
      </c>
      <c r="D537" s="40"/>
      <c r="E537" s="22"/>
      <c r="F537" s="28"/>
      <c r="G537" s="28"/>
      <c r="H537" s="22"/>
      <c r="I537" s="48"/>
      <c r="J537" s="8"/>
      <c r="K537" s="24"/>
      <c r="L537"/>
      <c r="M537"/>
      <c r="N537"/>
      <c r="O537"/>
      <c r="P537"/>
      <c r="Q537"/>
      <c r="R537"/>
      <c r="S537"/>
      <c r="T537"/>
      <c r="U537"/>
    </row>
    <row r="538" spans="2:21" s="5" customFormat="1" ht="15" hidden="1" customHeight="1" outlineLevel="1" collapsed="1" x14ac:dyDescent="0.25">
      <c r="B538" s="27"/>
      <c r="C538" s="43" t="s">
        <v>217</v>
      </c>
      <c r="D538" s="40"/>
      <c r="E538" s="22"/>
      <c r="F538" s="28"/>
      <c r="G538" s="28"/>
      <c r="H538" s="22"/>
      <c r="I538" s="48"/>
      <c r="J538" s="8"/>
      <c r="K538" s="24"/>
      <c r="L538"/>
      <c r="M538"/>
      <c r="N538"/>
      <c r="O538"/>
      <c r="P538"/>
      <c r="Q538"/>
      <c r="R538"/>
      <c r="S538"/>
      <c r="T538"/>
      <c r="U538"/>
    </row>
    <row r="539" spans="2:21" s="5" customFormat="1" ht="15" hidden="1" customHeight="1" outlineLevel="1" collapsed="1" x14ac:dyDescent="0.25">
      <c r="B539" s="27"/>
      <c r="C539" s="6" t="s">
        <v>116</v>
      </c>
      <c r="D539" s="40" t="s">
        <v>235</v>
      </c>
      <c r="E539" s="22"/>
      <c r="F539" s="28"/>
      <c r="G539" s="28"/>
      <c r="H539" s="22"/>
      <c r="I539" s="48"/>
      <c r="J539" s="8"/>
      <c r="K539" s="24"/>
      <c r="L539"/>
      <c r="M539"/>
      <c r="N539"/>
      <c r="O539"/>
      <c r="P539"/>
      <c r="Q539"/>
      <c r="R539"/>
      <c r="S539"/>
      <c r="T539"/>
      <c r="U539"/>
    </row>
    <row r="540" spans="2:21" s="5" customFormat="1" ht="15" hidden="1" customHeight="1" outlineLevel="1" collapsed="1" x14ac:dyDescent="0.25">
      <c r="B540" s="27"/>
      <c r="C540" s="44" t="s">
        <v>127</v>
      </c>
      <c r="D540" s="40"/>
      <c r="E540" s="22"/>
      <c r="F540" s="28"/>
      <c r="G540" s="28"/>
      <c r="H540" s="22"/>
      <c r="I540" s="48"/>
      <c r="J540" s="8"/>
      <c r="K540" s="24"/>
      <c r="L540"/>
      <c r="M540"/>
      <c r="N540"/>
      <c r="O540"/>
      <c r="P540"/>
      <c r="Q540"/>
      <c r="R540"/>
      <c r="S540"/>
      <c r="T540"/>
      <c r="U540"/>
    </row>
    <row r="541" spans="2:21" s="5" customFormat="1" ht="15" hidden="1" customHeight="1" outlineLevel="1" collapsed="1" x14ac:dyDescent="0.25">
      <c r="B541" s="27"/>
      <c r="C541" s="6" t="s">
        <v>117</v>
      </c>
      <c r="D541" s="40" t="s">
        <v>235</v>
      </c>
      <c r="E541" s="22"/>
      <c r="F541" s="28"/>
      <c r="G541" s="28"/>
      <c r="H541" s="22"/>
      <c r="I541" s="48"/>
      <c r="J541" s="8"/>
      <c r="K541" s="24"/>
      <c r="L541"/>
      <c r="M541"/>
      <c r="N541"/>
      <c r="O541"/>
      <c r="P541"/>
      <c r="Q541"/>
      <c r="R541"/>
      <c r="S541"/>
      <c r="T541"/>
      <c r="U541"/>
    </row>
    <row r="542" spans="2:21" s="5" customFormat="1" ht="15" hidden="1" customHeight="1" outlineLevel="1" collapsed="1" x14ac:dyDescent="0.25">
      <c r="B542" s="27"/>
      <c r="C542" s="43" t="s">
        <v>128</v>
      </c>
      <c r="D542" s="40"/>
      <c r="E542" s="22"/>
      <c r="F542" s="28"/>
      <c r="G542" s="28"/>
      <c r="H542" s="22"/>
      <c r="I542" s="48"/>
      <c r="J542" s="8"/>
      <c r="K542" s="24"/>
      <c r="L542"/>
      <c r="M542"/>
      <c r="N542"/>
      <c r="O542"/>
      <c r="P542"/>
      <c r="Q542"/>
      <c r="R542"/>
      <c r="S542"/>
      <c r="T542"/>
      <c r="U542"/>
    </row>
    <row r="543" spans="2:21" s="5" customFormat="1" ht="15" hidden="1" customHeight="1" outlineLevel="1" x14ac:dyDescent="0.25">
      <c r="B543" s="27"/>
      <c r="C543" s="7" t="s">
        <v>218</v>
      </c>
      <c r="D543" s="40" t="s">
        <v>235</v>
      </c>
      <c r="E543" s="22"/>
      <c r="F543" s="28"/>
      <c r="G543" s="28"/>
      <c r="H543" s="22"/>
      <c r="I543" s="48"/>
      <c r="J543" s="8"/>
      <c r="K543" s="24"/>
    </row>
    <row r="544" spans="2:21" s="5" customFormat="1" ht="15" hidden="1" customHeight="1" outlineLevel="1" x14ac:dyDescent="0.25">
      <c r="B544" s="27" t="s">
        <v>0</v>
      </c>
      <c r="C544" s="43" t="s">
        <v>134</v>
      </c>
      <c r="D544" s="40"/>
      <c r="E544" s="22"/>
      <c r="F544" s="28"/>
      <c r="G544" s="28"/>
      <c r="H544" s="22"/>
      <c r="I544" s="48"/>
      <c r="J544" s="8"/>
      <c r="K544" s="24"/>
      <c r="L544"/>
      <c r="M544"/>
      <c r="N544"/>
      <c r="O544"/>
      <c r="P544"/>
      <c r="Q544"/>
      <c r="R544"/>
      <c r="S544"/>
      <c r="T544"/>
      <c r="U544"/>
    </row>
    <row r="545" spans="1:21" ht="15" customHeight="1" collapsed="1" x14ac:dyDescent="0.25">
      <c r="B545" s="27" t="s">
        <v>190</v>
      </c>
      <c r="C545" s="12"/>
      <c r="E545" s="22">
        <v>64</v>
      </c>
      <c r="F545" s="28">
        <v>8</v>
      </c>
      <c r="G545" s="28">
        <v>3</v>
      </c>
      <c r="H545" s="22">
        <v>45</v>
      </c>
      <c r="I545" s="48">
        <f>H545/E545</f>
        <v>0.703125</v>
      </c>
      <c r="J545" s="8"/>
      <c r="K545" s="24"/>
    </row>
    <row r="546" spans="1:21" ht="15" hidden="1" customHeight="1" outlineLevel="1" collapsed="1" x14ac:dyDescent="0.25">
      <c r="B546" s="27" t="s">
        <v>63</v>
      </c>
      <c r="C546" s="42"/>
      <c r="E546" s="22"/>
      <c r="F546" s="28"/>
      <c r="G546" s="28"/>
      <c r="H546" s="22"/>
      <c r="I546" s="48"/>
      <c r="J546" s="8"/>
      <c r="K546" s="24"/>
    </row>
    <row r="547" spans="1:21" s="5" customFormat="1" ht="15" hidden="1" customHeight="1" outlineLevel="1" x14ac:dyDescent="0.25">
      <c r="B547" s="27" t="s">
        <v>0</v>
      </c>
      <c r="C547" s="43" t="s">
        <v>216</v>
      </c>
      <c r="D547" s="40" t="s">
        <v>235</v>
      </c>
      <c r="E547" s="22"/>
      <c r="F547" s="28"/>
      <c r="G547" s="28"/>
      <c r="H547" s="22"/>
      <c r="I547" s="48"/>
      <c r="J547" s="8"/>
      <c r="K547" s="24"/>
    </row>
    <row r="548" spans="1:21" ht="15" hidden="1" customHeight="1" outlineLevel="1" collapsed="1" x14ac:dyDescent="0.25">
      <c r="B548" s="27" t="s">
        <v>0</v>
      </c>
      <c r="C548" s="43" t="s">
        <v>116</v>
      </c>
      <c r="D548" s="40" t="s">
        <v>235</v>
      </c>
      <c r="E548" s="22"/>
      <c r="F548" s="28"/>
      <c r="G548" s="28"/>
      <c r="H548" s="22"/>
      <c r="I548" s="48"/>
      <c r="J548" s="8"/>
      <c r="K548" s="24"/>
    </row>
    <row r="549" spans="1:21" ht="15" hidden="1" customHeight="1" outlineLevel="1" collapsed="1" x14ac:dyDescent="0.25">
      <c r="B549" s="27" t="s">
        <v>0</v>
      </c>
      <c r="C549" s="43" t="s">
        <v>127</v>
      </c>
      <c r="E549" s="22"/>
      <c r="F549" s="28"/>
      <c r="G549" s="28"/>
      <c r="H549" s="22"/>
      <c r="I549" s="48"/>
      <c r="J549" s="8"/>
      <c r="K549" s="24"/>
    </row>
    <row r="550" spans="1:21" s="1" customFormat="1" ht="15" hidden="1" customHeight="1" outlineLevel="1" x14ac:dyDescent="0.25">
      <c r="A550" s="5"/>
      <c r="B550" s="27"/>
      <c r="C550" s="6" t="s">
        <v>117</v>
      </c>
      <c r="D550" s="40" t="s">
        <v>235</v>
      </c>
      <c r="E550" s="22"/>
      <c r="F550" s="28"/>
      <c r="G550" s="28"/>
      <c r="H550" s="22"/>
      <c r="I550" s="48"/>
      <c r="J550" s="8"/>
      <c r="K550" s="24"/>
      <c r="L550"/>
      <c r="M550"/>
      <c r="N550"/>
      <c r="O550"/>
      <c r="P550"/>
      <c r="Q550"/>
      <c r="R550"/>
      <c r="S550"/>
      <c r="T550"/>
      <c r="U550"/>
    </row>
    <row r="551" spans="1:21" s="1" customFormat="1" ht="15" hidden="1" customHeight="1" outlineLevel="1" collapsed="1" x14ac:dyDescent="0.25">
      <c r="A551" s="5"/>
      <c r="B551" s="27"/>
      <c r="C551" s="43" t="s">
        <v>128</v>
      </c>
      <c r="D551" s="40" t="s">
        <v>235</v>
      </c>
      <c r="E551" s="22"/>
      <c r="F551" s="28"/>
      <c r="G551" s="28"/>
      <c r="H551" s="22"/>
      <c r="I551" s="48"/>
      <c r="J551" s="8"/>
      <c r="K551" s="24"/>
      <c r="L551"/>
      <c r="M551"/>
      <c r="N551"/>
      <c r="O551"/>
      <c r="P551"/>
      <c r="Q551"/>
      <c r="R551"/>
      <c r="S551"/>
      <c r="T551"/>
      <c r="U551"/>
    </row>
    <row r="552" spans="1:21" s="5" customFormat="1" ht="15" hidden="1" customHeight="1" outlineLevel="1" collapsed="1" x14ac:dyDescent="0.25">
      <c r="B552" s="27"/>
      <c r="C552" s="43" t="s">
        <v>218</v>
      </c>
      <c r="D552" s="40"/>
      <c r="E552" s="22"/>
      <c r="F552" s="28"/>
      <c r="G552" s="28"/>
      <c r="H552" s="22"/>
      <c r="I552" s="48"/>
      <c r="J552" s="8"/>
      <c r="K552" s="24"/>
      <c r="L552"/>
      <c r="M552"/>
      <c r="N552"/>
      <c r="O552"/>
      <c r="P552"/>
      <c r="Q552"/>
      <c r="R552"/>
      <c r="S552"/>
      <c r="T552"/>
      <c r="U552"/>
    </row>
    <row r="553" spans="1:21" s="5" customFormat="1" ht="15" hidden="1" customHeight="1" outlineLevel="1" collapsed="1" x14ac:dyDescent="0.25">
      <c r="B553" s="27"/>
      <c r="C553" s="6" t="s">
        <v>132</v>
      </c>
      <c r="D553" s="40" t="s">
        <v>235</v>
      </c>
      <c r="E553" s="22"/>
      <c r="F553" s="28"/>
      <c r="G553" s="28"/>
      <c r="H553" s="22"/>
      <c r="I553" s="48"/>
      <c r="J553" s="8"/>
      <c r="K553" s="24"/>
      <c r="L553"/>
      <c r="M553"/>
      <c r="N553"/>
      <c r="O553"/>
      <c r="P553"/>
      <c r="Q553"/>
      <c r="R553"/>
      <c r="S553"/>
      <c r="T553"/>
      <c r="U553"/>
    </row>
    <row r="554" spans="1:21" s="5" customFormat="1" ht="15" customHeight="1" collapsed="1" x14ac:dyDescent="0.25">
      <c r="B554" s="27" t="s">
        <v>63</v>
      </c>
      <c r="C554" s="12"/>
      <c r="D554" s="40"/>
      <c r="E554" s="22">
        <v>65</v>
      </c>
      <c r="F554" s="28">
        <v>6</v>
      </c>
      <c r="G554" s="28">
        <v>5</v>
      </c>
      <c r="H554" s="22">
        <v>56</v>
      </c>
      <c r="I554" s="48">
        <f>H554/E554</f>
        <v>0.86153846153846159</v>
      </c>
      <c r="J554" s="8"/>
      <c r="K554" s="24"/>
      <c r="L554"/>
      <c r="M554"/>
      <c r="N554"/>
      <c r="O554"/>
      <c r="P554"/>
      <c r="Q554"/>
      <c r="R554"/>
      <c r="S554"/>
      <c r="T554"/>
      <c r="U554"/>
    </row>
    <row r="555" spans="1:21" s="5" customFormat="1" ht="15" hidden="1" customHeight="1" outlineLevel="1" collapsed="1" x14ac:dyDescent="0.25">
      <c r="B555" s="27" t="s">
        <v>83</v>
      </c>
      <c r="C555" s="12"/>
      <c r="D555" s="40"/>
      <c r="E555" s="22"/>
      <c r="F555" s="28"/>
      <c r="G555" s="28"/>
      <c r="H555" s="22"/>
      <c r="I555" s="48"/>
      <c r="J555" s="8"/>
      <c r="K555" s="24"/>
      <c r="L555"/>
      <c r="M555"/>
      <c r="N555"/>
      <c r="O555"/>
      <c r="P555"/>
      <c r="Q555"/>
      <c r="R555"/>
      <c r="S555"/>
      <c r="T555"/>
      <c r="U555"/>
    </row>
    <row r="556" spans="1:21" s="5" customFormat="1" ht="15" hidden="1" customHeight="1" outlineLevel="1" x14ac:dyDescent="0.25">
      <c r="B556" s="27" t="s">
        <v>0</v>
      </c>
      <c r="C556" s="7" t="s">
        <v>216</v>
      </c>
      <c r="D556" s="40" t="s">
        <v>235</v>
      </c>
      <c r="E556" s="22"/>
      <c r="F556" s="28"/>
      <c r="G556" s="28"/>
      <c r="H556" s="22"/>
      <c r="I556" s="48"/>
      <c r="J556" s="8"/>
      <c r="K556" s="24"/>
    </row>
    <row r="557" spans="1:21" s="1" customFormat="1" ht="15" hidden="1" customHeight="1" outlineLevel="1" collapsed="1" x14ac:dyDescent="0.25">
      <c r="A557" s="5"/>
      <c r="B557" s="27" t="s">
        <v>0</v>
      </c>
      <c r="C557" s="44" t="s">
        <v>127</v>
      </c>
      <c r="D557" s="40"/>
      <c r="E557" s="22"/>
      <c r="F557" s="28"/>
      <c r="G557" s="28"/>
      <c r="H557" s="22"/>
      <c r="I557" s="48"/>
      <c r="J557" s="8"/>
      <c r="K557" s="24"/>
      <c r="L557"/>
      <c r="M557"/>
      <c r="N557"/>
      <c r="O557"/>
      <c r="P557"/>
      <c r="Q557"/>
      <c r="R557"/>
      <c r="S557"/>
      <c r="T557"/>
      <c r="U557"/>
    </row>
    <row r="558" spans="1:21" s="5" customFormat="1" ht="15" hidden="1" customHeight="1" outlineLevel="1" collapsed="1" x14ac:dyDescent="0.25">
      <c r="B558" s="27"/>
      <c r="C558" s="7" t="s">
        <v>117</v>
      </c>
      <c r="D558" s="40" t="s">
        <v>235</v>
      </c>
      <c r="E558" s="22"/>
      <c r="F558" s="28"/>
      <c r="G558" s="28"/>
      <c r="H558" s="22"/>
      <c r="I558" s="48"/>
      <c r="J558" s="8"/>
      <c r="K558" s="24"/>
      <c r="L558"/>
      <c r="M558"/>
      <c r="N558"/>
      <c r="O558"/>
      <c r="P558"/>
      <c r="Q558"/>
      <c r="R558"/>
      <c r="S558"/>
      <c r="T558"/>
      <c r="U558"/>
    </row>
    <row r="559" spans="1:21" s="5" customFormat="1" ht="15" hidden="1" customHeight="1" outlineLevel="1" collapsed="1" x14ac:dyDescent="0.25">
      <c r="B559" s="27"/>
      <c r="C559" s="6" t="s">
        <v>128</v>
      </c>
      <c r="D559" s="40" t="s">
        <v>235</v>
      </c>
      <c r="E559" s="22"/>
      <c r="F559" s="28"/>
      <c r="G559" s="28"/>
      <c r="H559" s="22"/>
      <c r="I559" s="48"/>
      <c r="J559" s="8"/>
      <c r="K559" s="24"/>
      <c r="L559"/>
      <c r="M559"/>
      <c r="N559"/>
      <c r="O559"/>
      <c r="P559"/>
      <c r="Q559"/>
      <c r="R559"/>
      <c r="S559"/>
      <c r="T559"/>
      <c r="U559"/>
    </row>
    <row r="560" spans="1:21" s="5" customFormat="1" ht="15" hidden="1" customHeight="1" outlineLevel="1" collapsed="1" x14ac:dyDescent="0.25">
      <c r="B560" s="27"/>
      <c r="C560" s="6" t="s">
        <v>132</v>
      </c>
      <c r="D560" s="40" t="s">
        <v>235</v>
      </c>
      <c r="E560" s="22"/>
      <c r="F560" s="28"/>
      <c r="G560" s="28"/>
      <c r="H560" s="22"/>
      <c r="I560" s="48"/>
      <c r="J560" s="8"/>
      <c r="K560" s="24"/>
      <c r="L560"/>
      <c r="M560"/>
      <c r="N560"/>
      <c r="O560"/>
      <c r="P560"/>
      <c r="Q560"/>
      <c r="R560"/>
      <c r="S560"/>
      <c r="T560"/>
      <c r="U560"/>
    </row>
    <row r="561" spans="1:21" s="5" customFormat="1" ht="15" customHeight="1" collapsed="1" x14ac:dyDescent="0.25">
      <c r="B561" s="27" t="s">
        <v>83</v>
      </c>
      <c r="C561" s="12"/>
      <c r="D561" s="40"/>
      <c r="E561" s="22">
        <v>65</v>
      </c>
      <c r="F561" s="28">
        <v>4</v>
      </c>
      <c r="G561" s="28">
        <v>4</v>
      </c>
      <c r="H561" s="22">
        <v>42</v>
      </c>
      <c r="I561" s="48">
        <f>H561/E561</f>
        <v>0.64615384615384619</v>
      </c>
      <c r="J561" s="8"/>
      <c r="K561" s="24"/>
      <c r="L561"/>
      <c r="M561"/>
      <c r="N561"/>
      <c r="O561"/>
      <c r="P561"/>
      <c r="Q561"/>
      <c r="R561"/>
      <c r="S561"/>
      <c r="T561"/>
      <c r="U561"/>
    </row>
    <row r="562" spans="1:21" s="1" customFormat="1" ht="15" hidden="1" customHeight="1" outlineLevel="1" collapsed="1" x14ac:dyDescent="0.25">
      <c r="A562" s="5"/>
      <c r="B562" s="27" t="s">
        <v>80</v>
      </c>
      <c r="C562" s="12"/>
      <c r="D562" s="40"/>
      <c r="E562" s="22"/>
      <c r="F562" s="28"/>
      <c r="G562" s="28"/>
      <c r="H562" s="22"/>
      <c r="I562" s="48"/>
      <c r="J562" s="8"/>
      <c r="K562" s="24"/>
      <c r="L562"/>
      <c r="M562"/>
      <c r="N562"/>
      <c r="O562"/>
      <c r="P562"/>
      <c r="Q562"/>
      <c r="R562"/>
      <c r="S562"/>
      <c r="T562"/>
      <c r="U562"/>
    </row>
    <row r="563" spans="1:21" s="5" customFormat="1" ht="15" hidden="1" customHeight="1" outlineLevel="1" collapsed="1" x14ac:dyDescent="0.25">
      <c r="B563" s="27" t="s">
        <v>0</v>
      </c>
      <c r="C563" s="44" t="s">
        <v>216</v>
      </c>
      <c r="D563" s="40" t="s">
        <v>235</v>
      </c>
      <c r="E563" s="22"/>
      <c r="F563" s="28"/>
      <c r="G563" s="28"/>
      <c r="H563" s="22"/>
      <c r="I563" s="48"/>
      <c r="J563" s="8"/>
      <c r="K563" s="24"/>
      <c r="L563"/>
      <c r="M563"/>
      <c r="N563"/>
      <c r="O563"/>
      <c r="P563"/>
      <c r="Q563"/>
      <c r="R563"/>
      <c r="S563"/>
      <c r="T563"/>
      <c r="U563"/>
    </row>
    <row r="564" spans="1:21" s="1" customFormat="1" ht="15" hidden="1" customHeight="1" outlineLevel="1" collapsed="1" x14ac:dyDescent="0.25">
      <c r="A564" s="5"/>
      <c r="B564" s="27"/>
      <c r="C564" s="43" t="s">
        <v>133</v>
      </c>
      <c r="D564" s="40"/>
      <c r="E564" s="22"/>
      <c r="F564" s="28"/>
      <c r="G564" s="28"/>
      <c r="H564" s="22"/>
      <c r="I564" s="48"/>
      <c r="J564" s="8"/>
      <c r="K564" s="24"/>
      <c r="L564"/>
      <c r="M564"/>
      <c r="N564"/>
      <c r="O564"/>
      <c r="P564"/>
      <c r="Q564"/>
      <c r="R564"/>
      <c r="S564"/>
      <c r="T564"/>
      <c r="U564"/>
    </row>
    <row r="565" spans="1:21" s="1" customFormat="1" ht="15" hidden="1" customHeight="1" outlineLevel="1" collapsed="1" x14ac:dyDescent="0.25">
      <c r="A565" s="5"/>
      <c r="B565" s="27"/>
      <c r="C565" s="43" t="s">
        <v>217</v>
      </c>
      <c r="D565" s="40"/>
      <c r="E565" s="22"/>
      <c r="F565" s="28"/>
      <c r="G565" s="28"/>
      <c r="H565" s="22"/>
      <c r="I565" s="48"/>
      <c r="J565" s="8"/>
      <c r="K565" s="24"/>
      <c r="L565"/>
      <c r="M565"/>
      <c r="N565"/>
      <c r="O565"/>
      <c r="P565"/>
      <c r="Q565"/>
      <c r="R565"/>
      <c r="S565"/>
      <c r="T565"/>
      <c r="U565"/>
    </row>
    <row r="566" spans="1:21" s="5" customFormat="1" ht="15" hidden="1" customHeight="1" outlineLevel="1" collapsed="1" x14ac:dyDescent="0.25">
      <c r="B566" s="27"/>
      <c r="C566" s="6" t="s">
        <v>116</v>
      </c>
      <c r="D566" s="40" t="s">
        <v>235</v>
      </c>
      <c r="E566" s="22"/>
      <c r="F566" s="28"/>
      <c r="G566" s="28"/>
      <c r="H566" s="22"/>
      <c r="I566" s="48"/>
      <c r="J566" s="8"/>
      <c r="K566" s="24"/>
      <c r="L566"/>
      <c r="M566"/>
      <c r="N566"/>
      <c r="O566"/>
      <c r="P566"/>
      <c r="Q566"/>
      <c r="R566"/>
      <c r="S566"/>
      <c r="T566"/>
      <c r="U566"/>
    </row>
    <row r="567" spans="1:21" s="5" customFormat="1" ht="15" hidden="1" customHeight="1" outlineLevel="1" x14ac:dyDescent="0.25">
      <c r="B567" s="27"/>
      <c r="C567" s="44" t="s">
        <v>127</v>
      </c>
      <c r="D567" s="40"/>
      <c r="E567" s="22"/>
      <c r="F567" s="28"/>
      <c r="G567" s="28"/>
      <c r="H567" s="22"/>
      <c r="I567" s="48"/>
      <c r="J567" s="8"/>
      <c r="K567" s="24"/>
    </row>
    <row r="568" spans="1:21" s="5" customFormat="1" ht="15" hidden="1" customHeight="1" outlineLevel="1" collapsed="1" x14ac:dyDescent="0.25">
      <c r="B568" s="27"/>
      <c r="C568" s="6" t="s">
        <v>117</v>
      </c>
      <c r="D568" s="40" t="s">
        <v>235</v>
      </c>
      <c r="E568" s="22"/>
      <c r="F568" s="28"/>
      <c r="G568" s="28"/>
      <c r="H568" s="22"/>
      <c r="I568" s="48"/>
      <c r="J568" s="8"/>
      <c r="K568" s="24"/>
      <c r="L568"/>
      <c r="M568"/>
      <c r="N568"/>
      <c r="O568"/>
      <c r="P568"/>
      <c r="Q568"/>
      <c r="R568"/>
      <c r="S568"/>
      <c r="T568"/>
      <c r="U568"/>
    </row>
    <row r="569" spans="1:21" s="5" customFormat="1" ht="15" hidden="1" customHeight="1" outlineLevel="1" x14ac:dyDescent="0.25">
      <c r="B569" s="27"/>
      <c r="C569" s="43" t="s">
        <v>128</v>
      </c>
      <c r="D569" s="40"/>
      <c r="E569" s="22"/>
      <c r="F569" s="28"/>
      <c r="G569" s="28"/>
      <c r="H569" s="22"/>
      <c r="I569" s="48"/>
      <c r="J569" s="8"/>
      <c r="K569" s="24"/>
      <c r="L569"/>
      <c r="M569"/>
      <c r="N569"/>
      <c r="O569"/>
      <c r="P569"/>
      <c r="Q569"/>
      <c r="R569"/>
      <c r="S569"/>
      <c r="T569"/>
      <c r="U569"/>
    </row>
    <row r="570" spans="1:21" ht="15" hidden="1" customHeight="1" outlineLevel="1" x14ac:dyDescent="0.25">
      <c r="B570" s="27" t="s">
        <v>0</v>
      </c>
      <c r="C570" s="43" t="s">
        <v>134</v>
      </c>
      <c r="E570" s="22"/>
      <c r="F570" s="28"/>
      <c r="G570" s="28"/>
      <c r="H570" s="22"/>
      <c r="I570" s="48"/>
      <c r="J570" s="8"/>
      <c r="K570" s="24"/>
    </row>
    <row r="571" spans="1:21" ht="15" customHeight="1" collapsed="1" x14ac:dyDescent="0.25">
      <c r="B571" s="27" t="s">
        <v>80</v>
      </c>
      <c r="C571" s="12"/>
      <c r="E571" s="22">
        <v>67</v>
      </c>
      <c r="F571" s="28">
        <v>7</v>
      </c>
      <c r="G571" s="28">
        <v>3</v>
      </c>
      <c r="H571" s="22">
        <v>52</v>
      </c>
      <c r="I571" s="48">
        <f>H571/E571</f>
        <v>0.77611940298507465</v>
      </c>
      <c r="J571" s="8"/>
      <c r="K571" s="24"/>
    </row>
    <row r="572" spans="1:21" ht="15" hidden="1" customHeight="1" outlineLevel="1" collapsed="1" x14ac:dyDescent="0.25">
      <c r="B572" s="27" t="s">
        <v>231</v>
      </c>
      <c r="C572" s="12"/>
      <c r="E572" s="22"/>
      <c r="F572" s="28"/>
      <c r="G572" s="28"/>
      <c r="H572" s="22"/>
      <c r="I572" s="48"/>
      <c r="J572" s="8"/>
      <c r="K572" s="24"/>
    </row>
    <row r="573" spans="1:21" s="5" customFormat="1" ht="15" hidden="1" customHeight="1" outlineLevel="1" collapsed="1" x14ac:dyDescent="0.25">
      <c r="B573" s="27"/>
      <c r="C573" s="43" t="s">
        <v>216</v>
      </c>
      <c r="D573" s="40"/>
      <c r="E573" s="22"/>
      <c r="F573" s="28"/>
      <c r="G573" s="28"/>
      <c r="H573" s="22"/>
      <c r="I573" s="48"/>
      <c r="J573" s="8"/>
      <c r="K573" s="24"/>
      <c r="L573"/>
      <c r="M573"/>
      <c r="N573"/>
      <c r="O573"/>
      <c r="P573"/>
      <c r="Q573"/>
      <c r="R573"/>
      <c r="S573"/>
      <c r="T573"/>
      <c r="U573"/>
    </row>
    <row r="574" spans="1:21" s="5" customFormat="1" ht="15" hidden="1" customHeight="1" outlineLevel="1" collapsed="1" x14ac:dyDescent="0.25">
      <c r="B574" s="27"/>
      <c r="C574" s="43" t="s">
        <v>133</v>
      </c>
      <c r="D574" s="40"/>
      <c r="E574" s="22"/>
      <c r="F574" s="28"/>
      <c r="G574" s="28"/>
      <c r="H574" s="22"/>
      <c r="I574" s="48"/>
      <c r="J574" s="8"/>
      <c r="K574" s="24"/>
      <c r="L574"/>
      <c r="M574"/>
      <c r="N574"/>
      <c r="O574"/>
      <c r="P574"/>
      <c r="Q574"/>
      <c r="R574"/>
      <c r="S574"/>
      <c r="T574"/>
      <c r="U574"/>
    </row>
    <row r="575" spans="1:21" s="1" customFormat="1" ht="15" hidden="1" customHeight="1" outlineLevel="1" collapsed="1" x14ac:dyDescent="0.25">
      <c r="A575" s="5"/>
      <c r="B575" s="27"/>
      <c r="C575" s="43" t="s">
        <v>217</v>
      </c>
      <c r="D575" s="40"/>
      <c r="E575" s="22"/>
      <c r="F575" s="28"/>
      <c r="G575" s="28"/>
      <c r="H575" s="22"/>
      <c r="I575" s="48"/>
      <c r="J575" s="8"/>
      <c r="K575" s="24"/>
      <c r="L575"/>
      <c r="M575"/>
      <c r="N575"/>
      <c r="O575"/>
      <c r="P575"/>
      <c r="Q575"/>
      <c r="R575"/>
      <c r="S575"/>
      <c r="T575"/>
      <c r="U575"/>
    </row>
    <row r="576" spans="1:21" ht="15" hidden="1" customHeight="1" outlineLevel="1" collapsed="1" x14ac:dyDescent="0.25">
      <c r="B576" s="27"/>
      <c r="C576" s="43" t="s">
        <v>127</v>
      </c>
      <c r="E576" s="22"/>
      <c r="F576" s="28"/>
      <c r="G576" s="28"/>
      <c r="H576" s="22"/>
      <c r="I576" s="48"/>
      <c r="J576" s="8"/>
      <c r="K576" s="24"/>
    </row>
    <row r="577" spans="2:21" ht="15" hidden="1" customHeight="1" outlineLevel="1" collapsed="1" x14ac:dyDescent="0.25">
      <c r="B577" s="27"/>
      <c r="C577" s="43" t="s">
        <v>128</v>
      </c>
      <c r="E577" s="22"/>
      <c r="F577" s="28"/>
      <c r="G577" s="28"/>
      <c r="H577" s="22"/>
      <c r="I577" s="48"/>
      <c r="J577" s="8"/>
      <c r="K577" s="24"/>
    </row>
    <row r="578" spans="2:21" ht="15" hidden="1" customHeight="1" outlineLevel="1" collapsed="1" x14ac:dyDescent="0.25">
      <c r="B578" s="27"/>
      <c r="C578" s="6" t="s">
        <v>132</v>
      </c>
      <c r="D578" s="40" t="s">
        <v>235</v>
      </c>
      <c r="E578" s="22"/>
      <c r="F578" s="28"/>
      <c r="G578" s="28"/>
      <c r="H578" s="22"/>
      <c r="I578" s="48"/>
      <c r="J578" s="8"/>
      <c r="K578" s="24"/>
    </row>
    <row r="579" spans="2:21" ht="15" hidden="1" customHeight="1" outlineLevel="1" collapsed="1" x14ac:dyDescent="0.25">
      <c r="B579" s="27"/>
      <c r="C579" s="43" t="s">
        <v>134</v>
      </c>
      <c r="E579" s="22"/>
      <c r="F579" s="28"/>
      <c r="G579" s="28"/>
      <c r="H579" s="22"/>
      <c r="I579" s="48"/>
      <c r="J579" s="8"/>
      <c r="K579" s="24"/>
    </row>
    <row r="580" spans="2:21" s="5" customFormat="1" ht="15" customHeight="1" collapsed="1" x14ac:dyDescent="0.25">
      <c r="B580" s="27" t="s">
        <v>231</v>
      </c>
      <c r="C580" s="12"/>
      <c r="D580" s="40"/>
      <c r="E580" s="22">
        <v>69</v>
      </c>
      <c r="F580" s="28">
        <v>6</v>
      </c>
      <c r="G580" s="28">
        <v>1</v>
      </c>
      <c r="H580" s="39" t="s">
        <v>215</v>
      </c>
      <c r="I580" s="50" t="s">
        <v>215</v>
      </c>
      <c r="J580" s="8"/>
      <c r="K580" s="24"/>
      <c r="L580"/>
      <c r="M580"/>
      <c r="N580"/>
      <c r="O580"/>
      <c r="P580"/>
      <c r="Q580"/>
      <c r="R580"/>
      <c r="S580"/>
      <c r="T580"/>
      <c r="U580"/>
    </row>
    <row r="581" spans="2:21" s="5" customFormat="1" ht="15" hidden="1" customHeight="1" outlineLevel="1" collapsed="1" x14ac:dyDescent="0.25">
      <c r="B581" s="27" t="s">
        <v>26</v>
      </c>
      <c r="C581" s="12"/>
      <c r="D581" s="40"/>
      <c r="E581" s="22"/>
      <c r="F581" s="28"/>
      <c r="G581" s="28"/>
      <c r="H581" s="22"/>
      <c r="I581" s="48"/>
      <c r="J581" s="8"/>
      <c r="K581" s="24"/>
      <c r="L581"/>
      <c r="M581"/>
      <c r="N581"/>
      <c r="O581"/>
      <c r="P581"/>
      <c r="Q581"/>
      <c r="R581"/>
      <c r="S581"/>
      <c r="T581"/>
      <c r="U581"/>
    </row>
    <row r="582" spans="2:21" s="5" customFormat="1" ht="15" hidden="1" customHeight="1" outlineLevel="1" collapsed="1" x14ac:dyDescent="0.25">
      <c r="B582" s="27"/>
      <c r="C582" s="44" t="s">
        <v>216</v>
      </c>
      <c r="D582" s="40" t="s">
        <v>235</v>
      </c>
      <c r="E582" s="22"/>
      <c r="F582" s="28"/>
      <c r="G582" s="28"/>
      <c r="H582" s="22"/>
      <c r="I582" s="48"/>
      <c r="J582" s="8"/>
      <c r="K582" s="24"/>
      <c r="L582"/>
      <c r="M582"/>
      <c r="N582"/>
      <c r="O582"/>
      <c r="P582"/>
      <c r="Q582"/>
      <c r="R582"/>
      <c r="S582"/>
      <c r="T582"/>
      <c r="U582"/>
    </row>
    <row r="583" spans="2:21" s="5" customFormat="1" ht="15" hidden="1" customHeight="1" outlineLevel="1" collapsed="1" x14ac:dyDescent="0.25">
      <c r="B583" s="27" t="s">
        <v>0</v>
      </c>
      <c r="C583" s="44" t="s">
        <v>136</v>
      </c>
      <c r="D583" s="40"/>
      <c r="E583" s="22"/>
      <c r="F583" s="28"/>
      <c r="G583" s="29"/>
      <c r="H583" s="22"/>
      <c r="I583" s="48"/>
      <c r="J583" s="8"/>
      <c r="K583" s="24"/>
      <c r="L583"/>
      <c r="M583"/>
      <c r="N583"/>
      <c r="O583"/>
      <c r="P583"/>
      <c r="Q583"/>
      <c r="R583"/>
      <c r="S583"/>
      <c r="T583"/>
      <c r="U583"/>
    </row>
    <row r="584" spans="2:21" s="5" customFormat="1" ht="15" hidden="1" customHeight="1" outlineLevel="1" x14ac:dyDescent="0.25">
      <c r="B584" s="27"/>
      <c r="C584" s="6" t="s">
        <v>116</v>
      </c>
      <c r="D584" s="40" t="s">
        <v>235</v>
      </c>
      <c r="E584" s="22"/>
      <c r="F584" s="28"/>
      <c r="G584" s="29"/>
      <c r="H584" s="22"/>
      <c r="I584" s="48"/>
      <c r="J584" s="8"/>
      <c r="K584" s="24"/>
      <c r="L584"/>
      <c r="M584"/>
      <c r="N584"/>
      <c r="O584"/>
      <c r="P584"/>
      <c r="Q584"/>
      <c r="R584"/>
      <c r="S584"/>
      <c r="T584"/>
      <c r="U584"/>
    </row>
    <row r="585" spans="2:21" ht="15" hidden="1" customHeight="1" outlineLevel="1" collapsed="1" x14ac:dyDescent="0.25">
      <c r="B585" s="27"/>
      <c r="C585" s="44" t="s">
        <v>127</v>
      </c>
      <c r="E585" s="22"/>
      <c r="F585" s="28"/>
      <c r="G585" s="29"/>
      <c r="H585" s="22"/>
      <c r="I585" s="48"/>
      <c r="J585" s="8"/>
      <c r="K585" s="24"/>
    </row>
    <row r="586" spans="2:21" ht="15" hidden="1" customHeight="1" outlineLevel="1" collapsed="1" x14ac:dyDescent="0.25">
      <c r="B586" s="27" t="s">
        <v>0</v>
      </c>
      <c r="C586" s="43" t="s">
        <v>223</v>
      </c>
      <c r="E586" s="22"/>
      <c r="F586" s="28"/>
      <c r="G586" s="29"/>
      <c r="H586" s="22"/>
      <c r="I586" s="48"/>
      <c r="J586" s="8"/>
      <c r="K586" s="24"/>
    </row>
    <row r="587" spans="2:21" s="5" customFormat="1" ht="15" hidden="1" customHeight="1" outlineLevel="1" collapsed="1" x14ac:dyDescent="0.25">
      <c r="B587" s="27"/>
      <c r="C587" s="43" t="s">
        <v>220</v>
      </c>
      <c r="D587" s="40"/>
      <c r="E587" s="22"/>
      <c r="F587" s="28"/>
      <c r="G587" s="29"/>
      <c r="H587" s="22"/>
      <c r="I587" s="48"/>
      <c r="J587" s="8"/>
      <c r="K587" s="24"/>
    </row>
    <row r="588" spans="2:21" s="5" customFormat="1" ht="15" hidden="1" customHeight="1" outlineLevel="1" x14ac:dyDescent="0.25">
      <c r="B588" s="27"/>
      <c r="C588" s="6" t="s">
        <v>117</v>
      </c>
      <c r="D588" s="40" t="s">
        <v>235</v>
      </c>
      <c r="E588" s="22"/>
      <c r="F588" s="28"/>
      <c r="G588" s="29"/>
      <c r="H588" s="22"/>
      <c r="I588" s="48"/>
      <c r="J588" s="8"/>
      <c r="K588" s="24"/>
    </row>
    <row r="589" spans="2:21" ht="15" hidden="1" customHeight="1" outlineLevel="1" collapsed="1" x14ac:dyDescent="0.25">
      <c r="B589" s="27"/>
      <c r="C589" s="44" t="s">
        <v>143</v>
      </c>
      <c r="E589" s="22"/>
      <c r="F589" s="28"/>
      <c r="G589" s="29"/>
      <c r="H589" s="22"/>
      <c r="I589" s="48"/>
      <c r="J589" s="8"/>
      <c r="K589" s="24"/>
    </row>
    <row r="590" spans="2:21" ht="15" hidden="1" customHeight="1" outlineLevel="1" collapsed="1" x14ac:dyDescent="0.25">
      <c r="B590" s="27"/>
      <c r="C590" s="43" t="s">
        <v>128</v>
      </c>
      <c r="D590" s="40" t="s">
        <v>235</v>
      </c>
      <c r="E590" s="22"/>
      <c r="F590" s="28"/>
      <c r="G590" s="29"/>
      <c r="H590" s="22"/>
      <c r="I590" s="48"/>
      <c r="J590" s="8"/>
      <c r="K590" s="24"/>
    </row>
    <row r="591" spans="2:21" ht="15" hidden="1" customHeight="1" outlineLevel="1" collapsed="1" x14ac:dyDescent="0.25">
      <c r="B591" s="27" t="s">
        <v>0</v>
      </c>
      <c r="C591" s="44" t="s">
        <v>132</v>
      </c>
      <c r="D591" s="40" t="s">
        <v>235</v>
      </c>
      <c r="E591" s="22"/>
      <c r="F591" s="28"/>
      <c r="G591" s="29"/>
      <c r="H591" s="22"/>
      <c r="I591" s="48"/>
      <c r="J591" s="8"/>
      <c r="K591" s="24"/>
    </row>
    <row r="592" spans="2:21" ht="15" hidden="1" customHeight="1" outlineLevel="1" collapsed="1" x14ac:dyDescent="0.25">
      <c r="B592" s="27"/>
      <c r="C592" s="44" t="s">
        <v>129</v>
      </c>
      <c r="D592" s="40" t="s">
        <v>235</v>
      </c>
      <c r="E592" s="22"/>
      <c r="F592" s="28"/>
      <c r="G592" s="29"/>
      <c r="H592" s="22"/>
      <c r="I592" s="48"/>
      <c r="J592" s="8"/>
      <c r="K592" s="24"/>
    </row>
    <row r="593" spans="2:21" s="5" customFormat="1" ht="15" hidden="1" customHeight="1" outlineLevel="1" collapsed="1" x14ac:dyDescent="0.25">
      <c r="B593" s="27"/>
      <c r="C593" s="43" t="s">
        <v>218</v>
      </c>
      <c r="D593" s="40" t="s">
        <v>235</v>
      </c>
      <c r="E593" s="22"/>
      <c r="F593" s="28"/>
      <c r="G593" s="29"/>
      <c r="H593" s="22"/>
      <c r="I593" s="48"/>
      <c r="J593" s="8"/>
      <c r="K593" s="24"/>
      <c r="L593"/>
      <c r="M593"/>
      <c r="N593"/>
      <c r="O593"/>
      <c r="P593"/>
      <c r="Q593"/>
      <c r="R593"/>
      <c r="S593"/>
      <c r="T593"/>
      <c r="U593"/>
    </row>
    <row r="594" spans="2:21" s="5" customFormat="1" ht="15" hidden="1" customHeight="1" outlineLevel="1" collapsed="1" x14ac:dyDescent="0.25">
      <c r="B594" s="27"/>
      <c r="C594" s="43" t="s">
        <v>134</v>
      </c>
      <c r="D594" s="40" t="s">
        <v>235</v>
      </c>
      <c r="E594" s="22"/>
      <c r="F594" s="28"/>
      <c r="G594" s="29"/>
      <c r="H594" s="22"/>
      <c r="I594" s="48"/>
      <c r="J594" s="8"/>
      <c r="K594" s="24"/>
      <c r="L594"/>
      <c r="M594"/>
      <c r="N594"/>
      <c r="O594"/>
      <c r="P594"/>
      <c r="Q594"/>
      <c r="R594"/>
      <c r="S594"/>
      <c r="T594"/>
      <c r="U594"/>
    </row>
    <row r="595" spans="2:21" s="5" customFormat="1" ht="15" customHeight="1" collapsed="1" x14ac:dyDescent="0.25">
      <c r="B595" s="27" t="s">
        <v>181</v>
      </c>
      <c r="C595" s="12"/>
      <c r="D595" s="40"/>
      <c r="E595" s="22">
        <v>70</v>
      </c>
      <c r="F595" s="28">
        <v>12</v>
      </c>
      <c r="G595" s="28">
        <v>8</v>
      </c>
      <c r="H595" s="22">
        <v>64</v>
      </c>
      <c r="I595" s="48">
        <f>H595/E595</f>
        <v>0.91428571428571426</v>
      </c>
      <c r="J595" s="8"/>
      <c r="K595" s="24"/>
    </row>
    <row r="596" spans="2:21" s="5" customFormat="1" ht="15" hidden="1" customHeight="1" outlineLevel="1" collapsed="1" x14ac:dyDescent="0.25">
      <c r="B596" s="27" t="s">
        <v>78</v>
      </c>
      <c r="C596" s="12"/>
      <c r="D596" s="40"/>
      <c r="E596" s="22"/>
      <c r="F596" s="28"/>
      <c r="G596" s="28"/>
      <c r="H596" s="22"/>
      <c r="I596" s="48"/>
      <c r="J596" s="8"/>
      <c r="K596" s="24"/>
      <c r="L596"/>
      <c r="M596"/>
      <c r="N596"/>
      <c r="O596"/>
      <c r="P596"/>
      <c r="Q596"/>
      <c r="R596"/>
      <c r="S596"/>
      <c r="T596"/>
      <c r="U596"/>
    </row>
    <row r="597" spans="2:21" ht="15" hidden="1" customHeight="1" outlineLevel="1" collapsed="1" x14ac:dyDescent="0.25">
      <c r="B597" s="27" t="s">
        <v>0</v>
      </c>
      <c r="C597" s="43" t="s">
        <v>216</v>
      </c>
      <c r="D597" s="40" t="s">
        <v>235</v>
      </c>
      <c r="E597" s="22"/>
      <c r="F597" s="28"/>
      <c r="G597" s="28"/>
      <c r="H597" s="22"/>
      <c r="I597" s="48"/>
      <c r="J597" s="8"/>
      <c r="K597" s="24"/>
    </row>
    <row r="598" spans="2:21" ht="15" hidden="1" customHeight="1" outlineLevel="1" x14ac:dyDescent="0.25">
      <c r="B598" s="27"/>
      <c r="C598" s="43" t="s">
        <v>133</v>
      </c>
      <c r="E598" s="22"/>
      <c r="F598" s="28"/>
      <c r="G598" s="28"/>
      <c r="H598" s="22"/>
      <c r="I598" s="48"/>
      <c r="J598" s="8"/>
      <c r="K598" s="24"/>
    </row>
    <row r="599" spans="2:21" ht="15" hidden="1" customHeight="1" outlineLevel="1" collapsed="1" x14ac:dyDescent="0.25">
      <c r="B599" s="27"/>
      <c r="C599" s="43" t="s">
        <v>217</v>
      </c>
      <c r="E599" s="22"/>
      <c r="F599" s="28"/>
      <c r="G599" s="28"/>
      <c r="H599" s="22"/>
      <c r="I599" s="48"/>
      <c r="J599" s="8"/>
      <c r="K599" s="24"/>
    </row>
    <row r="600" spans="2:21" ht="15" hidden="1" customHeight="1" outlineLevel="1" collapsed="1" x14ac:dyDescent="0.25">
      <c r="B600" s="27" t="s">
        <v>0</v>
      </c>
      <c r="C600" s="6" t="s">
        <v>116</v>
      </c>
      <c r="D600" s="40" t="s">
        <v>235</v>
      </c>
      <c r="E600" s="22"/>
      <c r="F600" s="28"/>
      <c r="G600" s="28"/>
      <c r="H600" s="22"/>
      <c r="I600" s="48"/>
      <c r="J600" s="8"/>
      <c r="K600" s="24"/>
    </row>
    <row r="601" spans="2:21" ht="15" hidden="1" customHeight="1" outlineLevel="1" collapsed="1" x14ac:dyDescent="0.25">
      <c r="B601" s="27" t="s">
        <v>0</v>
      </c>
      <c r="C601" s="44" t="s">
        <v>127</v>
      </c>
      <c r="E601" s="22"/>
      <c r="F601" s="28"/>
      <c r="G601" s="28"/>
      <c r="H601" s="22"/>
      <c r="I601" s="48"/>
      <c r="J601" s="8"/>
      <c r="K601" s="24"/>
    </row>
    <row r="602" spans="2:21" s="5" customFormat="1" ht="15" hidden="1" customHeight="1" outlineLevel="1" collapsed="1" x14ac:dyDescent="0.25">
      <c r="B602" s="27" t="s">
        <v>0</v>
      </c>
      <c r="C602" s="6" t="s">
        <v>117</v>
      </c>
      <c r="D602" s="40" t="s">
        <v>235</v>
      </c>
      <c r="E602" s="22"/>
      <c r="F602" s="28"/>
      <c r="G602" s="28"/>
      <c r="H602" s="22"/>
      <c r="I602" s="48"/>
      <c r="J602" s="8"/>
      <c r="K602" s="24"/>
      <c r="L602"/>
      <c r="M602"/>
      <c r="N602"/>
      <c r="O602"/>
      <c r="P602"/>
      <c r="Q602"/>
      <c r="R602"/>
      <c r="S602"/>
      <c r="T602"/>
      <c r="U602"/>
    </row>
    <row r="603" spans="2:21" s="5" customFormat="1" ht="15" hidden="1" customHeight="1" outlineLevel="1" collapsed="1" x14ac:dyDescent="0.25">
      <c r="B603" s="27"/>
      <c r="C603" s="6" t="s">
        <v>143</v>
      </c>
      <c r="D603" s="40" t="s">
        <v>235</v>
      </c>
      <c r="E603" s="22"/>
      <c r="F603" s="28"/>
      <c r="G603" s="28"/>
      <c r="H603" s="22"/>
      <c r="I603" s="48"/>
      <c r="J603" s="8"/>
      <c r="K603" s="24"/>
      <c r="L603"/>
      <c r="M603"/>
      <c r="N603"/>
      <c r="O603"/>
      <c r="P603"/>
      <c r="Q603"/>
      <c r="R603"/>
      <c r="S603"/>
      <c r="T603"/>
      <c r="U603"/>
    </row>
    <row r="604" spans="2:21" s="5" customFormat="1" ht="15" hidden="1" customHeight="1" outlineLevel="1" x14ac:dyDescent="0.25">
      <c r="B604" s="27"/>
      <c r="C604" s="43" t="s">
        <v>128</v>
      </c>
      <c r="D604" s="40"/>
      <c r="E604" s="22"/>
      <c r="F604" s="28"/>
      <c r="G604" s="28"/>
      <c r="H604" s="22"/>
      <c r="I604" s="48"/>
      <c r="J604" s="8"/>
      <c r="K604" s="24"/>
      <c r="L604"/>
      <c r="M604"/>
      <c r="N604"/>
      <c r="O604"/>
      <c r="P604"/>
      <c r="Q604"/>
      <c r="R604"/>
      <c r="S604"/>
      <c r="T604"/>
      <c r="U604"/>
    </row>
    <row r="605" spans="2:21" s="5" customFormat="1" ht="15" hidden="1" customHeight="1" outlineLevel="1" collapsed="1" x14ac:dyDescent="0.25">
      <c r="B605" s="27"/>
      <c r="C605" s="6" t="s">
        <v>132</v>
      </c>
      <c r="D605" s="40" t="s">
        <v>235</v>
      </c>
      <c r="E605" s="22"/>
      <c r="F605" s="28"/>
      <c r="G605" s="28"/>
      <c r="H605" s="22"/>
      <c r="I605" s="48"/>
      <c r="J605" s="8"/>
      <c r="K605" s="24"/>
      <c r="L605"/>
      <c r="M605"/>
      <c r="N605"/>
      <c r="O605"/>
      <c r="P605"/>
      <c r="Q605"/>
      <c r="R605"/>
      <c r="S605"/>
      <c r="T605"/>
      <c r="U605"/>
    </row>
    <row r="606" spans="2:21" s="5" customFormat="1" ht="15" hidden="1" customHeight="1" outlineLevel="1" x14ac:dyDescent="0.25">
      <c r="B606" s="27"/>
      <c r="C606" s="6" t="s">
        <v>129</v>
      </c>
      <c r="D606" s="40" t="s">
        <v>235</v>
      </c>
      <c r="E606" s="22"/>
      <c r="F606" s="28"/>
      <c r="G606" s="28"/>
      <c r="H606" s="22"/>
      <c r="I606" s="48"/>
      <c r="J606" s="8"/>
      <c r="K606" s="24"/>
      <c r="L606"/>
      <c r="M606"/>
      <c r="N606"/>
      <c r="O606"/>
      <c r="P606"/>
      <c r="Q606"/>
      <c r="R606"/>
      <c r="S606"/>
      <c r="T606"/>
      <c r="U606"/>
    </row>
    <row r="607" spans="2:21" ht="15" hidden="1" customHeight="1" outlineLevel="1" collapsed="1" x14ac:dyDescent="0.25">
      <c r="B607" s="27"/>
      <c r="C607" s="43" t="s">
        <v>134</v>
      </c>
      <c r="E607" s="22"/>
      <c r="F607" s="28"/>
      <c r="G607" s="28"/>
      <c r="H607" s="22"/>
      <c r="I607" s="48"/>
      <c r="J607" s="8"/>
      <c r="K607" s="24"/>
    </row>
    <row r="608" spans="2:21" s="5" customFormat="1" ht="15" customHeight="1" collapsed="1" x14ac:dyDescent="0.25">
      <c r="B608" s="27" t="s">
        <v>78</v>
      </c>
      <c r="C608" s="12"/>
      <c r="D608" s="40"/>
      <c r="E608" s="22">
        <v>70</v>
      </c>
      <c r="F608" s="28">
        <v>10</v>
      </c>
      <c r="G608" s="28">
        <v>6</v>
      </c>
      <c r="H608" s="22">
        <v>35</v>
      </c>
      <c r="I608" s="48">
        <f>H608/E608</f>
        <v>0.5</v>
      </c>
      <c r="J608" s="8"/>
      <c r="K608" s="24"/>
      <c r="L608"/>
      <c r="M608"/>
      <c r="N608"/>
      <c r="O608"/>
      <c r="P608"/>
      <c r="Q608"/>
      <c r="R608"/>
      <c r="S608"/>
      <c r="T608"/>
      <c r="U608"/>
    </row>
    <row r="609" spans="2:21" s="5" customFormat="1" ht="15" hidden="1" customHeight="1" outlineLevel="1" collapsed="1" x14ac:dyDescent="0.25">
      <c r="B609" s="27" t="s">
        <v>64</v>
      </c>
      <c r="C609" s="12"/>
      <c r="D609" s="40"/>
      <c r="E609" s="22"/>
      <c r="F609" s="28"/>
      <c r="G609" s="28"/>
      <c r="H609" s="22"/>
      <c r="I609" s="48"/>
      <c r="J609" s="8"/>
      <c r="K609" s="24"/>
      <c r="L609"/>
      <c r="M609"/>
      <c r="N609"/>
      <c r="O609"/>
      <c r="P609"/>
      <c r="Q609"/>
      <c r="R609"/>
      <c r="S609"/>
      <c r="T609"/>
      <c r="U609"/>
    </row>
    <row r="610" spans="2:21" s="5" customFormat="1" ht="15" hidden="1" customHeight="1" outlineLevel="1" collapsed="1" x14ac:dyDescent="0.25">
      <c r="B610" s="27" t="s">
        <v>0</v>
      </c>
      <c r="C610" s="7" t="s">
        <v>216</v>
      </c>
      <c r="D610" s="40" t="s">
        <v>235</v>
      </c>
      <c r="E610" s="22"/>
      <c r="F610" s="28"/>
      <c r="G610" s="28"/>
      <c r="H610" s="22"/>
      <c r="I610" s="48"/>
      <c r="K610" s="24"/>
      <c r="L610"/>
      <c r="M610"/>
      <c r="N610"/>
      <c r="O610"/>
      <c r="P610"/>
      <c r="Q610"/>
      <c r="R610"/>
      <c r="S610"/>
      <c r="T610"/>
      <c r="U610"/>
    </row>
    <row r="611" spans="2:21" ht="15" hidden="1" customHeight="1" outlineLevel="1" collapsed="1" x14ac:dyDescent="0.25">
      <c r="B611" s="27"/>
      <c r="C611" s="7" t="s">
        <v>116</v>
      </c>
      <c r="D611" s="40" t="s">
        <v>235</v>
      </c>
      <c r="E611" s="22"/>
      <c r="F611" s="28"/>
      <c r="G611" s="28"/>
      <c r="H611" s="22"/>
      <c r="I611" s="48"/>
      <c r="J611" s="8"/>
      <c r="K611" s="24"/>
    </row>
    <row r="612" spans="2:21" ht="15" hidden="1" customHeight="1" outlineLevel="1" collapsed="1" x14ac:dyDescent="0.25">
      <c r="B612" s="27"/>
      <c r="C612" s="43" t="s">
        <v>127</v>
      </c>
      <c r="E612" s="22"/>
      <c r="F612" s="28"/>
      <c r="G612" s="28"/>
      <c r="H612" s="22"/>
      <c r="I612" s="48"/>
      <c r="J612" s="8"/>
      <c r="K612" s="24"/>
    </row>
    <row r="613" spans="2:21" s="5" customFormat="1" ht="15" hidden="1" customHeight="1" outlineLevel="1" collapsed="1" x14ac:dyDescent="0.25">
      <c r="B613" s="27" t="s">
        <v>0</v>
      </c>
      <c r="C613" s="7" t="s">
        <v>117</v>
      </c>
      <c r="D613" s="40" t="s">
        <v>235</v>
      </c>
      <c r="E613" s="22"/>
      <c r="F613" s="28"/>
      <c r="G613" s="28"/>
      <c r="H613" s="22"/>
      <c r="I613" s="48"/>
      <c r="J613" s="8"/>
      <c r="K613" s="24"/>
      <c r="L613"/>
      <c r="M613"/>
      <c r="N613"/>
      <c r="O613"/>
      <c r="P613"/>
      <c r="Q613"/>
      <c r="R613"/>
      <c r="S613"/>
      <c r="T613"/>
      <c r="U613"/>
    </row>
    <row r="614" spans="2:21" s="5" customFormat="1" ht="15" customHeight="1" collapsed="1" x14ac:dyDescent="0.25">
      <c r="B614" s="27" t="s">
        <v>64</v>
      </c>
      <c r="C614" s="12"/>
      <c r="D614" s="40"/>
      <c r="E614" s="22">
        <v>71</v>
      </c>
      <c r="F614" s="28">
        <v>3</v>
      </c>
      <c r="G614" s="28">
        <v>3</v>
      </c>
      <c r="H614" s="22">
        <v>46</v>
      </c>
      <c r="I614" s="48">
        <f>H614/E614</f>
        <v>0.647887323943662</v>
      </c>
      <c r="J614" s="8"/>
      <c r="K614" s="24"/>
      <c r="L614"/>
      <c r="M614"/>
      <c r="N614"/>
      <c r="O614"/>
      <c r="P614"/>
      <c r="Q614"/>
      <c r="R614"/>
      <c r="S614"/>
      <c r="T614"/>
      <c r="U614"/>
    </row>
    <row r="615" spans="2:21" s="5" customFormat="1" ht="15" hidden="1" customHeight="1" outlineLevel="1" collapsed="1" x14ac:dyDescent="0.25">
      <c r="B615" s="27" t="s">
        <v>54</v>
      </c>
      <c r="C615" s="12"/>
      <c r="D615" s="40"/>
      <c r="E615" s="22"/>
      <c r="F615" s="28"/>
      <c r="G615" s="28"/>
      <c r="H615" s="22"/>
      <c r="I615" s="48"/>
      <c r="J615" s="8"/>
      <c r="K615" s="24"/>
      <c r="L615"/>
      <c r="M615"/>
      <c r="N615"/>
    </row>
    <row r="616" spans="2:21" s="5" customFormat="1" ht="15" hidden="1" customHeight="1" outlineLevel="1" x14ac:dyDescent="0.25">
      <c r="B616" s="27" t="s">
        <v>0</v>
      </c>
      <c r="C616" s="7" t="s">
        <v>216</v>
      </c>
      <c r="D616" s="40" t="s">
        <v>235</v>
      </c>
      <c r="E616" s="22"/>
      <c r="F616" s="28"/>
      <c r="G616" s="28"/>
      <c r="H616" s="22"/>
      <c r="I616" s="48"/>
      <c r="J616" s="8"/>
      <c r="K616" s="24"/>
    </row>
    <row r="617" spans="2:21" s="5" customFormat="1" ht="15" hidden="1" customHeight="1" outlineLevel="1" x14ac:dyDescent="0.25">
      <c r="B617" s="27"/>
      <c r="C617" s="7" t="s">
        <v>116</v>
      </c>
      <c r="D617" s="40" t="s">
        <v>235</v>
      </c>
      <c r="E617" s="22"/>
      <c r="F617" s="28"/>
      <c r="G617" s="28"/>
      <c r="H617" s="22"/>
      <c r="I617" s="48"/>
      <c r="J617" s="8"/>
      <c r="K617" s="24"/>
    </row>
    <row r="618" spans="2:21" s="5" customFormat="1" ht="15" hidden="1" customHeight="1" outlineLevel="1" collapsed="1" x14ac:dyDescent="0.25">
      <c r="B618" s="27"/>
      <c r="C618" s="6" t="s">
        <v>128</v>
      </c>
      <c r="D618" s="40" t="s">
        <v>235</v>
      </c>
      <c r="E618" s="22"/>
      <c r="F618" s="28"/>
      <c r="G618" s="28"/>
      <c r="H618" s="22"/>
      <c r="I618" s="48"/>
      <c r="J618" s="8"/>
      <c r="K618" s="24"/>
      <c r="L618"/>
      <c r="M618"/>
      <c r="N618"/>
    </row>
    <row r="619" spans="2:21" s="5" customFormat="1" ht="15" hidden="1" customHeight="1" outlineLevel="1" collapsed="1" x14ac:dyDescent="0.25">
      <c r="B619" s="27"/>
      <c r="C619" s="6" t="s">
        <v>132</v>
      </c>
      <c r="D619" s="40" t="s">
        <v>235</v>
      </c>
      <c r="E619" s="22"/>
      <c r="F619" s="28"/>
      <c r="G619" s="28"/>
      <c r="H619" s="22"/>
      <c r="I619" s="48"/>
      <c r="J619" s="8"/>
      <c r="K619" s="24"/>
      <c r="L619"/>
      <c r="M619"/>
      <c r="N619"/>
    </row>
    <row r="620" spans="2:21" s="5" customFormat="1" ht="15" hidden="1" customHeight="1" outlineLevel="1" x14ac:dyDescent="0.25">
      <c r="B620" s="27" t="s">
        <v>0</v>
      </c>
      <c r="C620" s="6" t="s">
        <v>129</v>
      </c>
      <c r="D620" s="40" t="s">
        <v>235</v>
      </c>
      <c r="E620" s="22"/>
      <c r="F620" s="28"/>
      <c r="G620" s="28"/>
      <c r="H620" s="22"/>
      <c r="I620" s="48"/>
      <c r="J620" s="8"/>
      <c r="K620" s="24"/>
    </row>
    <row r="621" spans="2:21" s="5" customFormat="1" ht="15" customHeight="1" collapsed="1" x14ac:dyDescent="0.25">
      <c r="B621" s="27" t="s">
        <v>54</v>
      </c>
      <c r="C621" s="12"/>
      <c r="D621" s="40"/>
      <c r="E621" s="22">
        <v>72</v>
      </c>
      <c r="F621" s="28">
        <v>5</v>
      </c>
      <c r="G621" s="28">
        <v>5</v>
      </c>
      <c r="H621" s="22">
        <v>56</v>
      </c>
      <c r="I621" s="48">
        <f>H621/E621</f>
        <v>0.77777777777777779</v>
      </c>
      <c r="J621" s="8"/>
      <c r="K621" s="24"/>
    </row>
    <row r="622" spans="2:21" s="5" customFormat="1" ht="15" hidden="1" customHeight="1" outlineLevel="1" x14ac:dyDescent="0.25">
      <c r="B622" s="27" t="s">
        <v>19</v>
      </c>
      <c r="C622" s="12"/>
      <c r="D622" s="40"/>
      <c r="E622" s="22"/>
      <c r="F622" s="28"/>
      <c r="G622" s="28"/>
      <c r="H622" s="22"/>
      <c r="I622" s="48"/>
      <c r="J622" s="8"/>
      <c r="K622" s="24"/>
    </row>
    <row r="623" spans="2:21" s="5" customFormat="1" ht="15" hidden="1" customHeight="1" outlineLevel="1" collapsed="1" x14ac:dyDescent="0.25">
      <c r="B623" s="27"/>
      <c r="C623" s="7" t="s">
        <v>216</v>
      </c>
      <c r="D623" s="40" t="s">
        <v>235</v>
      </c>
      <c r="E623" s="22"/>
      <c r="F623" s="28"/>
      <c r="G623" s="28"/>
      <c r="H623" s="22"/>
      <c r="I623" s="48"/>
      <c r="J623" s="8"/>
      <c r="K623" s="24"/>
    </row>
    <row r="624" spans="2:21" s="5" customFormat="1" ht="15" hidden="1" customHeight="1" outlineLevel="1" x14ac:dyDescent="0.25">
      <c r="B624" s="27"/>
      <c r="C624" s="6" t="s">
        <v>133</v>
      </c>
      <c r="D624" s="40" t="s">
        <v>235</v>
      </c>
      <c r="E624" s="22"/>
      <c r="F624" s="28"/>
      <c r="G624" s="28"/>
      <c r="H624" s="22"/>
      <c r="I624" s="48"/>
      <c r="J624" s="8"/>
      <c r="K624" s="24"/>
    </row>
    <row r="625" spans="2:14" s="5" customFormat="1" ht="15" hidden="1" customHeight="1" outlineLevel="1" collapsed="1" x14ac:dyDescent="0.25">
      <c r="B625" s="27"/>
      <c r="C625" s="6" t="s">
        <v>116</v>
      </c>
      <c r="D625" s="40" t="s">
        <v>235</v>
      </c>
      <c r="E625" s="22"/>
      <c r="F625" s="28"/>
      <c r="G625" s="28"/>
      <c r="H625" s="22"/>
      <c r="I625" s="48"/>
      <c r="J625" s="8"/>
      <c r="K625" s="24"/>
      <c r="L625"/>
      <c r="M625"/>
      <c r="N625"/>
    </row>
    <row r="626" spans="2:14" s="5" customFormat="1" ht="15" hidden="1" customHeight="1" outlineLevel="1" collapsed="1" x14ac:dyDescent="0.25">
      <c r="B626" s="27" t="s">
        <v>0</v>
      </c>
      <c r="C626" s="44" t="s">
        <v>127</v>
      </c>
      <c r="D626" s="40"/>
      <c r="E626" s="22"/>
      <c r="F626" s="28"/>
      <c r="G626" s="29"/>
      <c r="H626" s="22"/>
      <c r="I626" s="48"/>
      <c r="J626" s="8"/>
      <c r="K626" s="24"/>
      <c r="L626"/>
      <c r="M626"/>
      <c r="N626"/>
    </row>
    <row r="627" spans="2:14" s="5" customFormat="1" ht="15" hidden="1" customHeight="1" outlineLevel="1" x14ac:dyDescent="0.25">
      <c r="B627" s="27" t="s">
        <v>0</v>
      </c>
      <c r="C627" s="6" t="s">
        <v>218</v>
      </c>
      <c r="D627" s="40" t="s">
        <v>235</v>
      </c>
      <c r="E627" s="22"/>
      <c r="F627" s="28"/>
      <c r="G627" s="29"/>
      <c r="H627" s="22"/>
      <c r="I627" s="48"/>
      <c r="J627" s="8"/>
      <c r="K627" s="24"/>
    </row>
    <row r="628" spans="2:14" s="5" customFormat="1" ht="15" customHeight="1" collapsed="1" x14ac:dyDescent="0.25">
      <c r="B628" s="27" t="s">
        <v>172</v>
      </c>
      <c r="C628" s="12"/>
      <c r="D628" s="40"/>
      <c r="E628" s="22">
        <v>74</v>
      </c>
      <c r="F628" s="28">
        <v>4</v>
      </c>
      <c r="G628" s="28">
        <v>4</v>
      </c>
      <c r="H628" s="22">
        <v>62</v>
      </c>
      <c r="I628" s="48">
        <f>H628/E628</f>
        <v>0.83783783783783783</v>
      </c>
      <c r="J628" s="8"/>
      <c r="K628" s="24"/>
      <c r="L628"/>
      <c r="M628"/>
      <c r="N628"/>
    </row>
    <row r="629" spans="2:14" s="5" customFormat="1" ht="15" hidden="1" customHeight="1" outlineLevel="1" collapsed="1" x14ac:dyDescent="0.25">
      <c r="B629" s="27" t="s">
        <v>73</v>
      </c>
      <c r="C629" s="12"/>
      <c r="D629" s="40"/>
      <c r="E629" s="22"/>
      <c r="F629" s="28"/>
      <c r="G629" s="28"/>
      <c r="H629" s="22"/>
      <c r="I629" s="48"/>
      <c r="J629" s="8"/>
      <c r="K629" s="24"/>
      <c r="L629"/>
      <c r="M629"/>
      <c r="N629"/>
    </row>
    <row r="630" spans="2:14" ht="15" hidden="1" customHeight="1" outlineLevel="1" collapsed="1" x14ac:dyDescent="0.25">
      <c r="B630" s="27" t="s">
        <v>0</v>
      </c>
      <c r="C630" s="43" t="s">
        <v>216</v>
      </c>
      <c r="D630" s="40" t="s">
        <v>235</v>
      </c>
      <c r="E630" s="22"/>
      <c r="F630" s="28"/>
      <c r="G630" s="28"/>
      <c r="H630" s="22"/>
      <c r="I630" s="48"/>
      <c r="J630" s="8"/>
      <c r="K630" s="24"/>
    </row>
    <row r="631" spans="2:14" s="5" customFormat="1" ht="15" hidden="1" customHeight="1" outlineLevel="1" x14ac:dyDescent="0.25">
      <c r="B631" s="27"/>
      <c r="C631" s="43" t="s">
        <v>133</v>
      </c>
      <c r="D631" s="40"/>
      <c r="E631" s="22"/>
      <c r="F631" s="28"/>
      <c r="G631" s="28"/>
      <c r="H631" s="22"/>
      <c r="I631" s="48"/>
      <c r="J631" s="8"/>
      <c r="K631" s="24"/>
    </row>
    <row r="632" spans="2:14" ht="15" hidden="1" customHeight="1" outlineLevel="1" collapsed="1" x14ac:dyDescent="0.25">
      <c r="B632" s="27"/>
      <c r="C632" s="43" t="s">
        <v>217</v>
      </c>
      <c r="E632" s="22"/>
      <c r="F632" s="28"/>
      <c r="G632" s="28"/>
      <c r="H632" s="22"/>
      <c r="I632" s="48"/>
      <c r="J632" s="8"/>
      <c r="K632" s="24"/>
    </row>
    <row r="633" spans="2:14" s="5" customFormat="1" ht="15" hidden="1" customHeight="1" outlineLevel="1" x14ac:dyDescent="0.25">
      <c r="B633" s="27"/>
      <c r="C633" s="6" t="s">
        <v>116</v>
      </c>
      <c r="D633" s="40" t="s">
        <v>235</v>
      </c>
      <c r="E633" s="22"/>
      <c r="F633" s="28"/>
      <c r="G633" s="28"/>
      <c r="H633" s="22"/>
      <c r="I633" s="48"/>
      <c r="J633" s="8"/>
      <c r="K633" s="24"/>
    </row>
    <row r="634" spans="2:14" s="5" customFormat="1" ht="15" hidden="1" customHeight="1" outlineLevel="1" x14ac:dyDescent="0.25">
      <c r="B634" s="27"/>
      <c r="C634" s="43" t="s">
        <v>127</v>
      </c>
      <c r="D634" s="40"/>
      <c r="E634" s="22"/>
      <c r="F634" s="28"/>
      <c r="G634" s="28"/>
      <c r="H634" s="22"/>
      <c r="I634" s="48"/>
      <c r="J634" s="8"/>
      <c r="K634" s="24"/>
    </row>
    <row r="635" spans="2:14" ht="15" hidden="1" customHeight="1" outlineLevel="1" collapsed="1" x14ac:dyDescent="0.25">
      <c r="B635" s="27"/>
      <c r="C635" s="43" t="s">
        <v>219</v>
      </c>
      <c r="E635" s="22"/>
      <c r="F635" s="28"/>
      <c r="G635" s="28"/>
      <c r="H635" s="22"/>
      <c r="I635" s="48"/>
      <c r="J635" s="8"/>
      <c r="K635" s="24"/>
    </row>
    <row r="636" spans="2:14" s="5" customFormat="1" ht="15" hidden="1" customHeight="1" outlineLevel="1" x14ac:dyDescent="0.25">
      <c r="B636" s="27"/>
      <c r="C636" s="44" t="s">
        <v>223</v>
      </c>
      <c r="D636" s="40"/>
      <c r="E636" s="22"/>
      <c r="F636" s="28"/>
      <c r="G636" s="28"/>
      <c r="H636" s="22"/>
      <c r="I636" s="48"/>
      <c r="J636" s="8"/>
      <c r="K636" s="24"/>
      <c r="L636"/>
      <c r="M636"/>
      <c r="N636"/>
    </row>
    <row r="637" spans="2:14" s="5" customFormat="1" ht="15" hidden="1" customHeight="1" outlineLevel="1" collapsed="1" x14ac:dyDescent="0.25">
      <c r="B637" s="27"/>
      <c r="C637" s="6" t="s">
        <v>117</v>
      </c>
      <c r="D637" s="40" t="s">
        <v>235</v>
      </c>
      <c r="E637" s="22"/>
      <c r="F637" s="28"/>
      <c r="G637" s="28"/>
      <c r="H637" s="22"/>
      <c r="I637" s="48"/>
      <c r="J637" s="8"/>
      <c r="K637" s="24"/>
      <c r="L637"/>
      <c r="M637"/>
      <c r="N637"/>
    </row>
    <row r="638" spans="2:14" s="5" customFormat="1" ht="15" hidden="1" customHeight="1" outlineLevel="1" x14ac:dyDescent="0.25">
      <c r="B638" s="27"/>
      <c r="C638" s="43" t="s">
        <v>128</v>
      </c>
      <c r="D638" s="40" t="s">
        <v>235</v>
      </c>
      <c r="E638" s="22"/>
      <c r="F638" s="28"/>
      <c r="G638" s="28"/>
      <c r="H638" s="22"/>
      <c r="I638" s="48"/>
      <c r="J638" s="8"/>
      <c r="K638" s="24"/>
      <c r="L638"/>
      <c r="M638"/>
      <c r="N638"/>
    </row>
    <row r="639" spans="2:14" s="5" customFormat="1" ht="15" hidden="1" customHeight="1" outlineLevel="1" collapsed="1" x14ac:dyDescent="0.25">
      <c r="B639" s="27"/>
      <c r="C639" s="6" t="s">
        <v>132</v>
      </c>
      <c r="D639" s="40" t="s">
        <v>235</v>
      </c>
      <c r="E639" s="22"/>
      <c r="F639" s="28"/>
      <c r="G639" s="28"/>
      <c r="H639" s="22"/>
      <c r="I639" s="48"/>
      <c r="J639" s="8"/>
      <c r="K639" s="24"/>
      <c r="L639"/>
      <c r="M639"/>
      <c r="N639"/>
    </row>
    <row r="640" spans="2:14" s="5" customFormat="1" ht="15" hidden="1" customHeight="1" outlineLevel="1" collapsed="1" x14ac:dyDescent="0.25">
      <c r="B640" s="27"/>
      <c r="C640" s="43" t="s">
        <v>129</v>
      </c>
      <c r="D640" s="40" t="s">
        <v>235</v>
      </c>
      <c r="E640" s="22"/>
      <c r="F640" s="28"/>
      <c r="G640" s="28"/>
      <c r="H640" s="22"/>
      <c r="I640" s="48"/>
      <c r="J640" s="8"/>
      <c r="K640" s="24"/>
      <c r="L640"/>
      <c r="M640"/>
      <c r="N640"/>
    </row>
    <row r="641" spans="1:14" s="5" customFormat="1" ht="15" customHeight="1" collapsed="1" x14ac:dyDescent="0.25">
      <c r="B641" s="27" t="s">
        <v>73</v>
      </c>
      <c r="C641" s="12"/>
      <c r="D641" s="40"/>
      <c r="E641" s="22">
        <v>74</v>
      </c>
      <c r="F641" s="28">
        <v>10</v>
      </c>
      <c r="G641" s="28">
        <v>6</v>
      </c>
      <c r="H641" s="22">
        <v>61</v>
      </c>
      <c r="I641" s="48">
        <f>H641/E641</f>
        <v>0.82432432432432434</v>
      </c>
      <c r="J641" s="8"/>
      <c r="K641" s="24"/>
      <c r="L641"/>
      <c r="M641"/>
      <c r="N641"/>
    </row>
    <row r="642" spans="1:14" s="5" customFormat="1" ht="15" hidden="1" customHeight="1" outlineLevel="1" x14ac:dyDescent="0.25">
      <c r="B642" s="27" t="s">
        <v>142</v>
      </c>
      <c r="C642" s="12"/>
      <c r="D642" s="40"/>
      <c r="E642" s="22"/>
      <c r="F642" s="28"/>
      <c r="G642" s="28"/>
      <c r="H642" s="22"/>
      <c r="I642" s="48"/>
      <c r="J642" s="8"/>
      <c r="K642" s="24"/>
    </row>
    <row r="643" spans="1:14" s="5" customFormat="1" ht="15" hidden="1" customHeight="1" outlineLevel="1" collapsed="1" x14ac:dyDescent="0.25">
      <c r="B643" s="27" t="s">
        <v>0</v>
      </c>
      <c r="C643" s="43" t="s">
        <v>216</v>
      </c>
      <c r="D643" s="40"/>
      <c r="E643" s="22"/>
      <c r="F643" s="28"/>
      <c r="G643" s="28"/>
      <c r="H643" s="22"/>
      <c r="I643" s="48"/>
      <c r="J643" s="8"/>
      <c r="K643" s="24"/>
      <c r="L643"/>
      <c r="M643"/>
      <c r="N643"/>
    </row>
    <row r="644" spans="1:14" ht="15" hidden="1" customHeight="1" outlineLevel="1" collapsed="1" x14ac:dyDescent="0.25">
      <c r="B644" s="27" t="s">
        <v>0</v>
      </c>
      <c r="C644" s="43" t="s">
        <v>133</v>
      </c>
      <c r="E644" s="22"/>
      <c r="F644" s="28"/>
      <c r="G644" s="28"/>
      <c r="H644" s="22"/>
      <c r="I644" s="48"/>
      <c r="J644" s="8"/>
      <c r="K644" s="24"/>
    </row>
    <row r="645" spans="1:14" s="5" customFormat="1" ht="15" hidden="1" customHeight="1" outlineLevel="1" x14ac:dyDescent="0.25">
      <c r="B645" s="27" t="s">
        <v>0</v>
      </c>
      <c r="C645" s="43" t="s">
        <v>136</v>
      </c>
      <c r="D645" s="40" t="s">
        <v>235</v>
      </c>
      <c r="E645" s="22"/>
      <c r="F645" s="28"/>
      <c r="G645" s="28"/>
      <c r="H645" s="22"/>
      <c r="I645" s="48"/>
      <c r="J645" s="8"/>
      <c r="K645" s="24"/>
    </row>
    <row r="646" spans="1:14" ht="15" hidden="1" customHeight="1" outlineLevel="1" x14ac:dyDescent="0.25">
      <c r="B646" s="27"/>
      <c r="C646" s="6" t="s">
        <v>116</v>
      </c>
      <c r="D646" s="40" t="s">
        <v>235</v>
      </c>
      <c r="E646" s="22"/>
      <c r="F646" s="28"/>
      <c r="G646" s="28"/>
      <c r="H646" s="22"/>
      <c r="I646" s="48"/>
      <c r="J646" s="8"/>
      <c r="K646" s="24"/>
    </row>
    <row r="647" spans="1:14" s="5" customFormat="1" ht="15" hidden="1" customHeight="1" outlineLevel="1" collapsed="1" x14ac:dyDescent="0.25">
      <c r="B647" s="27"/>
      <c r="C647" s="44" t="s">
        <v>127</v>
      </c>
      <c r="D647" s="40"/>
      <c r="E647" s="22"/>
      <c r="F647" s="28"/>
      <c r="G647" s="28"/>
      <c r="H647" s="22"/>
      <c r="I647" s="48"/>
      <c r="J647" s="8"/>
      <c r="K647" s="24"/>
    </row>
    <row r="648" spans="1:14" ht="15" hidden="1" customHeight="1" outlineLevel="1" collapsed="1" x14ac:dyDescent="0.25">
      <c r="B648" s="27"/>
      <c r="C648" s="6" t="s">
        <v>117</v>
      </c>
      <c r="D648" s="40" t="s">
        <v>235</v>
      </c>
      <c r="E648" s="22"/>
      <c r="F648" s="28"/>
      <c r="G648" s="28"/>
      <c r="H648" s="22"/>
      <c r="I648" s="48"/>
      <c r="J648" s="8"/>
      <c r="K648" s="24"/>
    </row>
    <row r="649" spans="1:14" s="4" customFormat="1" ht="15" hidden="1" customHeight="1" outlineLevel="1" collapsed="1" x14ac:dyDescent="0.25">
      <c r="A649" s="5"/>
      <c r="B649" s="27"/>
      <c r="C649" s="43" t="s">
        <v>128</v>
      </c>
      <c r="D649" s="40"/>
      <c r="E649" s="22"/>
      <c r="F649" s="28"/>
      <c r="G649" s="28"/>
      <c r="H649" s="22"/>
      <c r="I649" s="48"/>
      <c r="J649" s="8"/>
      <c r="K649" s="24"/>
      <c r="L649"/>
      <c r="M649"/>
      <c r="N649"/>
    </row>
    <row r="650" spans="1:14" s="5" customFormat="1" ht="15" hidden="1" customHeight="1" outlineLevel="1" collapsed="1" x14ac:dyDescent="0.25">
      <c r="B650" s="27"/>
      <c r="C650" s="43" t="s">
        <v>132</v>
      </c>
      <c r="D650" s="40"/>
      <c r="E650" s="22"/>
      <c r="F650" s="28"/>
      <c r="G650" s="28"/>
      <c r="H650" s="22"/>
      <c r="I650" s="48"/>
      <c r="J650" s="8"/>
      <c r="K650" s="24"/>
      <c r="L650"/>
      <c r="M650"/>
      <c r="N650"/>
    </row>
    <row r="651" spans="1:14" s="5" customFormat="1" ht="15" hidden="1" customHeight="1" outlineLevel="1" collapsed="1" x14ac:dyDescent="0.25">
      <c r="B651" s="27"/>
      <c r="C651" s="6" t="s">
        <v>218</v>
      </c>
      <c r="D651" s="40" t="s">
        <v>235</v>
      </c>
      <c r="E651" s="22"/>
      <c r="F651" s="28"/>
      <c r="G651" s="28"/>
      <c r="H651" s="22"/>
      <c r="I651" s="48"/>
      <c r="J651" s="8"/>
      <c r="K651" s="24"/>
      <c r="L651"/>
      <c r="M651"/>
      <c r="N651"/>
    </row>
    <row r="652" spans="1:14" s="5" customFormat="1" ht="15" customHeight="1" collapsed="1" x14ac:dyDescent="0.25">
      <c r="B652" s="27" t="s">
        <v>142</v>
      </c>
      <c r="C652" s="12"/>
      <c r="D652" s="40"/>
      <c r="E652" s="22">
        <v>75</v>
      </c>
      <c r="F652" s="28">
        <v>8</v>
      </c>
      <c r="G652" s="28">
        <v>4</v>
      </c>
      <c r="H652" s="22">
        <v>61</v>
      </c>
      <c r="I652" s="48">
        <f>H652/E652</f>
        <v>0.81333333333333335</v>
      </c>
      <c r="J652" s="8"/>
      <c r="K652" s="24"/>
      <c r="L652"/>
      <c r="M652"/>
      <c r="N652"/>
    </row>
    <row r="653" spans="1:14" s="4" customFormat="1" ht="15" hidden="1" customHeight="1" outlineLevel="1" collapsed="1" x14ac:dyDescent="0.25">
      <c r="A653" s="5"/>
      <c r="B653" s="27" t="s">
        <v>66</v>
      </c>
      <c r="C653" s="12"/>
      <c r="D653" s="40"/>
      <c r="E653" s="22"/>
      <c r="F653" s="28"/>
      <c r="G653" s="28"/>
      <c r="H653" s="22"/>
      <c r="I653" s="48"/>
      <c r="J653" s="8"/>
      <c r="K653" s="24"/>
      <c r="L653"/>
      <c r="M653"/>
      <c r="N653"/>
    </row>
    <row r="654" spans="1:14" ht="15" hidden="1" customHeight="1" outlineLevel="1" x14ac:dyDescent="0.25">
      <c r="B654" s="27" t="s">
        <v>0</v>
      </c>
      <c r="C654" s="44" t="s">
        <v>216</v>
      </c>
      <c r="D654" s="40" t="s">
        <v>235</v>
      </c>
      <c r="E654" s="22"/>
      <c r="F654" s="28"/>
      <c r="G654" s="28"/>
      <c r="H654" s="22"/>
      <c r="I654" s="48"/>
      <c r="J654" s="8"/>
      <c r="K654" s="24"/>
    </row>
    <row r="655" spans="1:14" ht="15" hidden="1" customHeight="1" outlineLevel="1" collapsed="1" x14ac:dyDescent="0.25">
      <c r="B655" s="27" t="s">
        <v>0</v>
      </c>
      <c r="C655" s="44" t="s">
        <v>136</v>
      </c>
      <c r="E655" s="22"/>
      <c r="F655" s="28"/>
      <c r="G655" s="28"/>
      <c r="H655" s="22"/>
      <c r="I655" s="48"/>
      <c r="J655" s="8"/>
      <c r="K655" s="24"/>
    </row>
    <row r="656" spans="1:14" s="5" customFormat="1" ht="15" hidden="1" customHeight="1" outlineLevel="1" x14ac:dyDescent="0.25">
      <c r="B656" s="27" t="s">
        <v>0</v>
      </c>
      <c r="C656" s="44" t="s">
        <v>127</v>
      </c>
      <c r="D656" s="40"/>
      <c r="E656" s="22"/>
      <c r="F656" s="28"/>
      <c r="G656" s="28"/>
      <c r="H656" s="22"/>
      <c r="I656" s="48"/>
      <c r="J656" s="8"/>
      <c r="K656" s="24"/>
    </row>
    <row r="657" spans="2:14" s="5" customFormat="1" ht="15" hidden="1" customHeight="1" outlineLevel="1" collapsed="1" x14ac:dyDescent="0.25">
      <c r="B657" s="27" t="s">
        <v>0</v>
      </c>
      <c r="C657" s="43" t="s">
        <v>223</v>
      </c>
      <c r="D657" s="40"/>
      <c r="E657" s="22"/>
      <c r="F657" s="28"/>
      <c r="G657" s="28"/>
      <c r="H657" s="22"/>
      <c r="I657" s="48"/>
      <c r="J657" s="8"/>
      <c r="K657" s="24"/>
    </row>
    <row r="658" spans="2:14" s="5" customFormat="1" ht="15" hidden="1" customHeight="1" outlineLevel="1" x14ac:dyDescent="0.25">
      <c r="B658" s="27"/>
      <c r="C658" s="43" t="s">
        <v>220</v>
      </c>
      <c r="D658" s="40"/>
      <c r="E658" s="22"/>
      <c r="F658" s="28"/>
      <c r="G658" s="28"/>
      <c r="H658" s="22"/>
      <c r="I658" s="48"/>
      <c r="J658" s="8"/>
      <c r="K658" s="24"/>
      <c r="L658"/>
      <c r="M658"/>
      <c r="N658"/>
    </row>
    <row r="659" spans="2:14" s="5" customFormat="1" ht="15" hidden="1" customHeight="1" outlineLevel="1" collapsed="1" x14ac:dyDescent="0.25">
      <c r="B659" s="27"/>
      <c r="C659" s="44" t="s">
        <v>143</v>
      </c>
      <c r="D659" s="40" t="s">
        <v>235</v>
      </c>
      <c r="E659" s="22"/>
      <c r="F659" s="28"/>
      <c r="G659" s="28"/>
      <c r="H659" s="22"/>
      <c r="I659" s="48"/>
      <c r="J659" s="8"/>
      <c r="K659" s="24"/>
      <c r="L659"/>
      <c r="M659"/>
      <c r="N659"/>
    </row>
    <row r="660" spans="2:14" ht="15" hidden="1" customHeight="1" outlineLevel="1" collapsed="1" x14ac:dyDescent="0.25">
      <c r="B660" s="27"/>
      <c r="C660" s="43" t="s">
        <v>128</v>
      </c>
      <c r="D660" s="40" t="s">
        <v>235</v>
      </c>
      <c r="E660" s="22"/>
      <c r="F660" s="28"/>
      <c r="G660" s="28"/>
      <c r="H660" s="22"/>
      <c r="I660" s="48"/>
      <c r="J660" s="8"/>
      <c r="K660" s="24"/>
    </row>
    <row r="661" spans="2:14" s="5" customFormat="1" ht="15" hidden="1" customHeight="1" outlineLevel="1" x14ac:dyDescent="0.25">
      <c r="B661" s="27"/>
      <c r="C661" s="44" t="s">
        <v>132</v>
      </c>
      <c r="D661" s="40" t="s">
        <v>235</v>
      </c>
      <c r="E661" s="22"/>
      <c r="F661" s="28"/>
      <c r="G661" s="28"/>
      <c r="H661" s="22"/>
      <c r="I661" s="48"/>
      <c r="J661" s="8"/>
      <c r="K661" s="24"/>
    </row>
    <row r="662" spans="2:14" s="5" customFormat="1" ht="15" hidden="1" customHeight="1" outlineLevel="1" x14ac:dyDescent="0.25">
      <c r="B662" s="27"/>
      <c r="C662" s="44" t="s">
        <v>129</v>
      </c>
      <c r="D662" s="40" t="s">
        <v>235</v>
      </c>
      <c r="E662" s="22"/>
      <c r="F662" s="28"/>
      <c r="G662" s="28"/>
      <c r="H662" s="22"/>
      <c r="I662" s="48"/>
      <c r="J662" s="8"/>
      <c r="K662" s="24"/>
    </row>
    <row r="663" spans="2:14" s="5" customFormat="1" ht="15" hidden="1" customHeight="1" outlineLevel="1" collapsed="1" x14ac:dyDescent="0.25">
      <c r="B663" s="27"/>
      <c r="C663" s="43" t="s">
        <v>218</v>
      </c>
      <c r="D663" s="40"/>
      <c r="E663" s="22"/>
      <c r="F663" s="28"/>
      <c r="G663" s="28"/>
      <c r="H663" s="22"/>
      <c r="I663" s="48"/>
      <c r="J663" s="8"/>
      <c r="K663" s="24"/>
      <c r="L663"/>
      <c r="M663"/>
      <c r="N663"/>
    </row>
    <row r="664" spans="2:14" ht="15" hidden="1" customHeight="1" outlineLevel="1" collapsed="1" x14ac:dyDescent="0.25">
      <c r="B664" s="27"/>
      <c r="C664" s="43" t="s">
        <v>134</v>
      </c>
      <c r="E664" s="22"/>
      <c r="F664" s="28"/>
      <c r="G664" s="28"/>
      <c r="H664" s="22"/>
      <c r="I664" s="48"/>
      <c r="J664" s="8"/>
      <c r="K664" s="24"/>
    </row>
    <row r="665" spans="2:14" s="5" customFormat="1" ht="15" customHeight="1" collapsed="1" x14ac:dyDescent="0.25">
      <c r="B665" s="27" t="s">
        <v>66</v>
      </c>
      <c r="C665" s="12"/>
      <c r="D665" s="40"/>
      <c r="E665" s="22">
        <v>75</v>
      </c>
      <c r="F665" s="28">
        <v>10</v>
      </c>
      <c r="G665" s="28">
        <v>5</v>
      </c>
      <c r="H665" s="22">
        <v>69</v>
      </c>
      <c r="I665" s="48">
        <f>H665/E665</f>
        <v>0.92</v>
      </c>
      <c r="J665" s="8"/>
      <c r="K665" s="24"/>
    </row>
    <row r="666" spans="2:14" s="5" customFormat="1" ht="15" hidden="1" customHeight="1" outlineLevel="1" collapsed="1" x14ac:dyDescent="0.25">
      <c r="B666" s="27" t="s">
        <v>135</v>
      </c>
      <c r="D666" s="40"/>
      <c r="F666" s="28"/>
      <c r="G666" s="28"/>
      <c r="I666" s="48"/>
      <c r="J666" s="8"/>
      <c r="K666" s="24"/>
      <c r="L666"/>
      <c r="M666"/>
      <c r="N666"/>
    </row>
    <row r="667" spans="2:14" s="5" customFormat="1" ht="15" hidden="1" customHeight="1" outlineLevel="1" x14ac:dyDescent="0.25">
      <c r="B667" s="27"/>
      <c r="C667" s="43" t="s">
        <v>216</v>
      </c>
      <c r="D667" s="40" t="s">
        <v>235</v>
      </c>
      <c r="E667" s="6"/>
      <c r="F667" s="28"/>
      <c r="G667" s="29"/>
      <c r="H667" s="6"/>
      <c r="I667" s="48"/>
      <c r="J667" s="8"/>
      <c r="K667" s="24"/>
    </row>
    <row r="668" spans="2:14" s="5" customFormat="1" ht="15" hidden="1" customHeight="1" outlineLevel="1" x14ac:dyDescent="0.25">
      <c r="B668" s="27"/>
      <c r="C668" s="43" t="s">
        <v>133</v>
      </c>
      <c r="D668" s="40"/>
      <c r="E668" s="6"/>
      <c r="F668" s="28"/>
      <c r="G668" s="29"/>
      <c r="H668" s="6"/>
      <c r="I668" s="48"/>
      <c r="J668" s="8"/>
      <c r="K668" s="24"/>
    </row>
    <row r="669" spans="2:14" s="5" customFormat="1" ht="15" hidden="1" customHeight="1" outlineLevel="1" x14ac:dyDescent="0.25">
      <c r="B669" s="27"/>
      <c r="C669" s="43" t="s">
        <v>217</v>
      </c>
      <c r="D669" s="40"/>
      <c r="E669" s="6"/>
      <c r="F669" s="28"/>
      <c r="G669" s="29"/>
      <c r="H669" s="6"/>
      <c r="I669" s="48"/>
      <c r="J669" s="8"/>
      <c r="K669" s="24"/>
    </row>
    <row r="670" spans="2:14" s="5" customFormat="1" ht="15" hidden="1" customHeight="1" outlineLevel="1" x14ac:dyDescent="0.25">
      <c r="B670" s="27"/>
      <c r="C670" s="6" t="s">
        <v>116</v>
      </c>
      <c r="D670" s="40" t="s">
        <v>235</v>
      </c>
      <c r="E670" s="7"/>
      <c r="F670" s="28"/>
      <c r="G670" s="29"/>
      <c r="H670" s="7"/>
      <c r="I670" s="48"/>
      <c r="J670" s="8"/>
      <c r="K670" s="24"/>
    </row>
    <row r="671" spans="2:14" ht="15" hidden="1" customHeight="1" outlineLevel="1" collapsed="1" x14ac:dyDescent="0.25">
      <c r="B671" s="27"/>
      <c r="C671" s="44" t="s">
        <v>127</v>
      </c>
      <c r="E671" s="7"/>
      <c r="F671" s="28"/>
      <c r="G671" s="29"/>
      <c r="H671" s="7"/>
      <c r="I671" s="48"/>
      <c r="J671" s="8"/>
      <c r="K671" s="24"/>
    </row>
    <row r="672" spans="2:14" ht="15" hidden="1" customHeight="1" outlineLevel="1" collapsed="1" x14ac:dyDescent="0.25">
      <c r="B672" s="27"/>
      <c r="C672" s="6" t="s">
        <v>117</v>
      </c>
      <c r="D672" s="40" t="s">
        <v>235</v>
      </c>
      <c r="E672" s="7"/>
      <c r="F672" s="28"/>
      <c r="G672" s="29"/>
      <c r="H672" s="7"/>
      <c r="I672" s="48"/>
      <c r="J672" s="8"/>
      <c r="K672" s="24"/>
    </row>
    <row r="673" spans="2:14" ht="15" hidden="1" customHeight="1" outlineLevel="1" collapsed="1" x14ac:dyDescent="0.25">
      <c r="B673" s="27"/>
      <c r="C673" s="43" t="s">
        <v>128</v>
      </c>
      <c r="E673" s="7"/>
      <c r="F673" s="28"/>
      <c r="G673" s="29"/>
      <c r="H673" s="7"/>
      <c r="I673" s="48"/>
      <c r="J673" s="8"/>
      <c r="K673" s="24"/>
    </row>
    <row r="674" spans="2:14" ht="15" hidden="1" customHeight="1" outlineLevel="1" collapsed="1" x14ac:dyDescent="0.25">
      <c r="B674" s="27"/>
      <c r="C674" s="6" t="s">
        <v>218</v>
      </c>
      <c r="D674" s="40" t="s">
        <v>235</v>
      </c>
      <c r="E674" s="7"/>
      <c r="F674" s="28"/>
      <c r="G674" s="29"/>
      <c r="H674" s="7"/>
      <c r="I674" s="48"/>
      <c r="J674" s="8"/>
      <c r="K674" s="24"/>
    </row>
    <row r="675" spans="2:14" ht="15" hidden="1" customHeight="1" outlineLevel="1" x14ac:dyDescent="0.25">
      <c r="B675" s="27"/>
      <c r="C675" s="43" t="s">
        <v>134</v>
      </c>
      <c r="E675" s="6"/>
      <c r="F675" s="28"/>
      <c r="G675" s="29"/>
      <c r="H675" s="6"/>
      <c r="I675" s="48"/>
      <c r="J675" s="8"/>
      <c r="K675" s="24"/>
    </row>
    <row r="676" spans="2:14" s="5" customFormat="1" ht="15" customHeight="1" collapsed="1" x14ac:dyDescent="0.25">
      <c r="B676" s="27" t="s">
        <v>152</v>
      </c>
      <c r="C676" s="41"/>
      <c r="D676" s="40"/>
      <c r="E676" s="22">
        <v>76</v>
      </c>
      <c r="F676" s="28">
        <v>8</v>
      </c>
      <c r="G676" s="28">
        <v>4</v>
      </c>
      <c r="H676" s="22">
        <v>24</v>
      </c>
      <c r="I676" s="48">
        <f>H676/E676</f>
        <v>0.31578947368421051</v>
      </c>
      <c r="J676" s="8"/>
      <c r="K676" s="24"/>
      <c r="L676"/>
      <c r="M676"/>
      <c r="N676"/>
    </row>
    <row r="677" spans="2:14" ht="15" hidden="1" customHeight="1" outlineLevel="1" collapsed="1" x14ac:dyDescent="0.25">
      <c r="B677" s="27" t="s">
        <v>125</v>
      </c>
      <c r="C677" s="6"/>
      <c r="E677" s="22"/>
      <c r="F677" s="28"/>
      <c r="G677" s="28"/>
      <c r="H677" s="22"/>
      <c r="I677" s="48"/>
      <c r="J677" s="8"/>
      <c r="K677" s="24"/>
    </row>
    <row r="678" spans="2:14" ht="15" hidden="1" customHeight="1" outlineLevel="1" collapsed="1" x14ac:dyDescent="0.25">
      <c r="B678" s="27"/>
      <c r="C678" s="43" t="s">
        <v>133</v>
      </c>
      <c r="D678" s="40" t="s">
        <v>235</v>
      </c>
      <c r="E678" s="22"/>
      <c r="F678" s="28"/>
      <c r="G678" s="28"/>
      <c r="H678" s="22"/>
      <c r="I678" s="48"/>
      <c r="J678" s="8"/>
      <c r="K678" s="24"/>
    </row>
    <row r="679" spans="2:14" ht="15" hidden="1" customHeight="1" outlineLevel="1" collapsed="1" x14ac:dyDescent="0.25">
      <c r="B679" s="27"/>
      <c r="C679" s="43" t="s">
        <v>217</v>
      </c>
      <c r="E679" s="22"/>
      <c r="F679" s="28"/>
      <c r="G679" s="28"/>
      <c r="H679" s="22"/>
      <c r="I679" s="48"/>
      <c r="J679" s="8"/>
      <c r="K679" s="24"/>
    </row>
    <row r="680" spans="2:14" ht="15" hidden="1" customHeight="1" outlineLevel="1" collapsed="1" x14ac:dyDescent="0.25">
      <c r="B680" s="27"/>
      <c r="C680" s="43" t="s">
        <v>116</v>
      </c>
      <c r="D680" s="40" t="s">
        <v>235</v>
      </c>
      <c r="E680" s="22"/>
      <c r="F680" s="28"/>
      <c r="G680" s="28"/>
      <c r="H680" s="22"/>
      <c r="I680" s="48"/>
      <c r="J680" s="8"/>
      <c r="K680" s="24"/>
    </row>
    <row r="681" spans="2:14" s="5" customFormat="1" ht="15" hidden="1" customHeight="1" outlineLevel="1" x14ac:dyDescent="0.25">
      <c r="B681" s="27"/>
      <c r="C681" s="43" t="s">
        <v>127</v>
      </c>
      <c r="D681" s="40"/>
      <c r="E681" s="22"/>
      <c r="F681" s="28"/>
      <c r="G681" s="28"/>
      <c r="H681" s="22"/>
      <c r="I681" s="48"/>
      <c r="J681" s="8"/>
      <c r="K681" s="24"/>
      <c r="L681"/>
      <c r="M681"/>
      <c r="N681"/>
    </row>
    <row r="682" spans="2:14" ht="15" hidden="1" customHeight="1" outlineLevel="1" collapsed="1" x14ac:dyDescent="0.25">
      <c r="B682" s="27"/>
      <c r="C682" s="43" t="s">
        <v>219</v>
      </c>
      <c r="E682" s="22"/>
      <c r="F682" s="28"/>
      <c r="G682" s="28"/>
      <c r="H682" s="22"/>
      <c r="I682" s="48"/>
      <c r="J682" s="8"/>
      <c r="K682" s="24"/>
    </row>
    <row r="683" spans="2:14" ht="15" hidden="1" customHeight="1" outlineLevel="1" collapsed="1" x14ac:dyDescent="0.25">
      <c r="B683" s="27"/>
      <c r="C683" s="43" t="s">
        <v>223</v>
      </c>
      <c r="E683" s="22"/>
      <c r="F683" s="28"/>
      <c r="G683" s="28"/>
      <c r="H683" s="22"/>
      <c r="I683" s="48"/>
      <c r="J683" s="8"/>
      <c r="K683" s="24"/>
    </row>
    <row r="684" spans="2:14" ht="15" hidden="1" customHeight="1" outlineLevel="1" collapsed="1" x14ac:dyDescent="0.25">
      <c r="B684" s="27"/>
      <c r="C684" s="6" t="s">
        <v>117</v>
      </c>
      <c r="D684" s="40" t="s">
        <v>235</v>
      </c>
      <c r="E684" s="22"/>
      <c r="F684" s="28"/>
      <c r="G684" s="28"/>
      <c r="H684" s="22"/>
      <c r="I684" s="48"/>
      <c r="J684" s="8"/>
      <c r="K684" s="24"/>
    </row>
    <row r="685" spans="2:14" s="5" customFormat="1" ht="15" hidden="1" customHeight="1" outlineLevel="1" collapsed="1" x14ac:dyDescent="0.25">
      <c r="B685" s="27"/>
      <c r="C685" s="43" t="s">
        <v>128</v>
      </c>
      <c r="D685" s="40" t="s">
        <v>235</v>
      </c>
      <c r="E685" s="22"/>
      <c r="F685" s="28"/>
      <c r="G685" s="28"/>
      <c r="H685" s="22"/>
      <c r="I685" s="48"/>
      <c r="J685" s="8"/>
      <c r="K685" s="24"/>
      <c r="L685"/>
      <c r="M685"/>
      <c r="N685"/>
    </row>
    <row r="686" spans="2:14" s="5" customFormat="1" ht="15" hidden="1" customHeight="1" outlineLevel="1" collapsed="1" x14ac:dyDescent="0.25">
      <c r="B686" s="27"/>
      <c r="C686" s="43" t="s">
        <v>132</v>
      </c>
      <c r="D686" s="40" t="s">
        <v>235</v>
      </c>
      <c r="E686" s="22"/>
      <c r="F686" s="28"/>
      <c r="G686" s="28"/>
      <c r="H686" s="22"/>
      <c r="I686" s="48"/>
      <c r="J686" s="8"/>
      <c r="K686" s="24"/>
      <c r="L686"/>
      <c r="M686"/>
      <c r="N686"/>
    </row>
    <row r="687" spans="2:14" ht="15" hidden="1" customHeight="1" outlineLevel="1" collapsed="1" x14ac:dyDescent="0.25">
      <c r="B687" s="27"/>
      <c r="C687" s="43" t="s">
        <v>129</v>
      </c>
      <c r="E687" s="22"/>
      <c r="F687" s="28"/>
      <c r="G687" s="28"/>
      <c r="H687" s="22"/>
      <c r="I687" s="48"/>
      <c r="J687" s="8"/>
      <c r="K687" s="24"/>
    </row>
    <row r="688" spans="2:14" ht="15" hidden="1" customHeight="1" outlineLevel="1" x14ac:dyDescent="0.25">
      <c r="B688" s="27"/>
      <c r="C688" s="43" t="s">
        <v>134</v>
      </c>
      <c r="E688" s="22"/>
      <c r="F688" s="28"/>
      <c r="G688" s="28"/>
      <c r="H688" s="22"/>
      <c r="I688" s="48"/>
      <c r="J688" s="8"/>
      <c r="K688" s="24"/>
    </row>
    <row r="689" spans="1:14" ht="15" customHeight="1" collapsed="1" x14ac:dyDescent="0.25">
      <c r="B689" s="27" t="s">
        <v>125</v>
      </c>
      <c r="C689" s="6"/>
      <c r="E689" s="22">
        <v>76</v>
      </c>
      <c r="F689" s="28">
        <v>10</v>
      </c>
      <c r="G689" s="28">
        <v>5</v>
      </c>
      <c r="H689" s="22">
        <v>8</v>
      </c>
      <c r="I689" s="48">
        <f>H689/E689</f>
        <v>0.10526315789473684</v>
      </c>
      <c r="J689" s="8"/>
      <c r="K689" s="24"/>
    </row>
    <row r="690" spans="1:14" s="5" customFormat="1" ht="15" hidden="1" customHeight="1" outlineLevel="1" x14ac:dyDescent="0.25">
      <c r="B690" s="27" t="s">
        <v>10</v>
      </c>
      <c r="C690" s="12"/>
      <c r="D690" s="40"/>
      <c r="E690" s="22"/>
      <c r="F690" s="28"/>
      <c r="G690" s="28"/>
      <c r="H690" s="22"/>
      <c r="I690" s="48"/>
      <c r="J690" s="8"/>
      <c r="K690" s="24"/>
      <c r="L690"/>
      <c r="M690"/>
      <c r="N690"/>
    </row>
    <row r="691" spans="1:14" ht="15" hidden="1" customHeight="1" outlineLevel="1" x14ac:dyDescent="0.25">
      <c r="B691" s="27" t="s">
        <v>0</v>
      </c>
      <c r="C691" s="44" t="s">
        <v>216</v>
      </c>
      <c r="D691" s="40" t="s">
        <v>235</v>
      </c>
      <c r="E691" s="22"/>
      <c r="F691" s="28"/>
      <c r="G691" s="29"/>
      <c r="H691" s="22"/>
      <c r="I691" s="48"/>
      <c r="J691" s="8"/>
      <c r="K691" s="24"/>
    </row>
    <row r="692" spans="1:14" s="5" customFormat="1" ht="15" hidden="1" customHeight="1" outlineLevel="1" collapsed="1" x14ac:dyDescent="0.25">
      <c r="B692" s="27" t="s">
        <v>0</v>
      </c>
      <c r="C692" s="44" t="s">
        <v>136</v>
      </c>
      <c r="D692" s="40"/>
      <c r="E692" s="22"/>
      <c r="F692" s="28"/>
      <c r="G692" s="29"/>
      <c r="H692" s="22"/>
      <c r="I692" s="48"/>
      <c r="J692" s="8"/>
      <c r="K692" s="24"/>
      <c r="L692"/>
      <c r="M692"/>
      <c r="N692"/>
    </row>
    <row r="693" spans="1:14" ht="15" hidden="1" customHeight="1" outlineLevel="1" collapsed="1" x14ac:dyDescent="0.25">
      <c r="B693" s="27"/>
      <c r="C693" s="6" t="s">
        <v>116</v>
      </c>
      <c r="D693" s="40" t="s">
        <v>235</v>
      </c>
      <c r="E693" s="22"/>
      <c r="F693" s="28"/>
      <c r="G693" s="29"/>
      <c r="H693" s="22"/>
      <c r="I693" s="48"/>
      <c r="J693" s="8"/>
      <c r="K693" s="24"/>
    </row>
    <row r="694" spans="1:14" s="5" customFormat="1" ht="15" hidden="1" customHeight="1" outlineLevel="1" x14ac:dyDescent="0.25">
      <c r="B694" s="27"/>
      <c r="C694" s="44" t="s">
        <v>127</v>
      </c>
      <c r="D694" s="40"/>
      <c r="E694" s="22"/>
      <c r="F694" s="28"/>
      <c r="G694" s="29"/>
      <c r="H694" s="22"/>
      <c r="I694" s="48"/>
      <c r="J694" s="8"/>
      <c r="K694" s="24"/>
    </row>
    <row r="695" spans="1:14" ht="15" hidden="1" customHeight="1" outlineLevel="1" collapsed="1" x14ac:dyDescent="0.25">
      <c r="B695" s="27"/>
      <c r="C695" s="43" t="s">
        <v>223</v>
      </c>
      <c r="E695" s="22"/>
      <c r="F695" s="28"/>
      <c r="G695" s="29"/>
      <c r="H695" s="22"/>
      <c r="I695" s="48"/>
      <c r="J695" s="8"/>
      <c r="K695" s="24"/>
    </row>
    <row r="696" spans="1:14" ht="15" hidden="1" customHeight="1" outlineLevel="1" collapsed="1" x14ac:dyDescent="0.25">
      <c r="B696" s="27"/>
      <c r="C696" s="43" t="s">
        <v>220</v>
      </c>
      <c r="E696" s="22"/>
      <c r="F696" s="28"/>
      <c r="G696" s="29"/>
      <c r="H696" s="22"/>
      <c r="I696" s="48"/>
      <c r="J696" s="8"/>
      <c r="K696" s="24"/>
    </row>
    <row r="697" spans="1:14" s="5" customFormat="1" ht="15" hidden="1" customHeight="1" outlineLevel="1" x14ac:dyDescent="0.25">
      <c r="B697" s="27"/>
      <c r="C697" s="6" t="s">
        <v>117</v>
      </c>
      <c r="D697" s="40" t="s">
        <v>235</v>
      </c>
      <c r="E697" s="22"/>
      <c r="F697" s="28"/>
      <c r="G697" s="29"/>
      <c r="H697" s="22"/>
      <c r="I697" s="48"/>
      <c r="J697" s="8"/>
      <c r="K697" s="24"/>
    </row>
    <row r="698" spans="1:14" s="4" customFormat="1" ht="15" hidden="1" customHeight="1" outlineLevel="1" collapsed="1" x14ac:dyDescent="0.25">
      <c r="A698" s="5"/>
      <c r="B698" s="27"/>
      <c r="C698" s="44" t="s">
        <v>143</v>
      </c>
      <c r="D698" s="40"/>
      <c r="E698" s="22"/>
      <c r="F698" s="28"/>
      <c r="G698" s="29"/>
      <c r="H698" s="22"/>
      <c r="I698" s="48"/>
      <c r="J698" s="8"/>
      <c r="K698" s="24"/>
      <c r="L698"/>
      <c r="M698"/>
      <c r="N698"/>
    </row>
    <row r="699" spans="1:14" s="4" customFormat="1" ht="15" hidden="1" customHeight="1" outlineLevel="1" collapsed="1" x14ac:dyDescent="0.25">
      <c r="A699" s="5"/>
      <c r="B699" s="27"/>
      <c r="C699" s="43" t="s">
        <v>128</v>
      </c>
      <c r="D699" s="40" t="s">
        <v>235</v>
      </c>
      <c r="E699" s="22"/>
      <c r="F699" s="28"/>
      <c r="G699" s="29"/>
      <c r="H699" s="22"/>
      <c r="I699" s="48"/>
      <c r="J699" s="8"/>
      <c r="K699" s="24"/>
      <c r="L699"/>
      <c r="M699"/>
      <c r="N699"/>
    </row>
    <row r="700" spans="1:14" s="5" customFormat="1" ht="15" hidden="1" customHeight="1" outlineLevel="1" x14ac:dyDescent="0.25">
      <c r="B700" s="27"/>
      <c r="C700" s="44" t="s">
        <v>132</v>
      </c>
      <c r="D700" s="40"/>
      <c r="E700" s="22"/>
      <c r="F700" s="28"/>
      <c r="G700" s="29"/>
      <c r="H700" s="22"/>
      <c r="I700" s="48"/>
      <c r="J700" s="8"/>
      <c r="K700" s="24"/>
    </row>
    <row r="701" spans="1:14" s="4" customFormat="1" ht="15" hidden="1" customHeight="1" outlineLevel="1" collapsed="1" x14ac:dyDescent="0.25">
      <c r="A701" s="5"/>
      <c r="B701" s="27"/>
      <c r="C701" s="44" t="s">
        <v>129</v>
      </c>
      <c r="D701" s="40"/>
      <c r="E701" s="22"/>
      <c r="F701" s="28"/>
      <c r="G701" s="29"/>
      <c r="H701" s="22"/>
      <c r="I701" s="48"/>
      <c r="J701" s="8"/>
      <c r="K701" s="24"/>
      <c r="L701"/>
      <c r="M701"/>
      <c r="N701"/>
    </row>
    <row r="702" spans="1:14" s="4" customFormat="1" ht="15" hidden="1" customHeight="1" outlineLevel="1" collapsed="1" x14ac:dyDescent="0.25">
      <c r="A702" s="5"/>
      <c r="B702" s="27"/>
      <c r="C702" s="43" t="s">
        <v>218</v>
      </c>
      <c r="D702" s="40"/>
      <c r="E702" s="22"/>
      <c r="F702" s="28"/>
      <c r="G702" s="29"/>
      <c r="H702" s="22"/>
      <c r="I702" s="48"/>
      <c r="J702" s="8"/>
      <c r="K702" s="24"/>
      <c r="L702"/>
      <c r="M702"/>
      <c r="N702"/>
    </row>
    <row r="703" spans="1:14" s="5" customFormat="1" ht="15" hidden="1" customHeight="1" outlineLevel="1" x14ac:dyDescent="0.25">
      <c r="B703" s="27"/>
      <c r="C703" s="43" t="s">
        <v>134</v>
      </c>
      <c r="D703" s="40"/>
      <c r="E703" s="22"/>
      <c r="F703" s="28"/>
      <c r="G703" s="29"/>
      <c r="H703" s="22"/>
      <c r="I703" s="48"/>
      <c r="J703" s="8"/>
      <c r="K703" s="24"/>
      <c r="L703"/>
      <c r="M703"/>
      <c r="N703"/>
    </row>
    <row r="704" spans="1:14" s="5" customFormat="1" ht="15" customHeight="1" collapsed="1" x14ac:dyDescent="0.25">
      <c r="B704" s="27" t="s">
        <v>162</v>
      </c>
      <c r="C704" s="12"/>
      <c r="D704" s="40"/>
      <c r="E704" s="22">
        <v>78</v>
      </c>
      <c r="F704" s="28">
        <v>12</v>
      </c>
      <c r="G704" s="28">
        <v>4</v>
      </c>
      <c r="H704" s="22">
        <v>44</v>
      </c>
      <c r="I704" s="48">
        <f>H704/E704</f>
        <v>0.5641025641025641</v>
      </c>
      <c r="J704" s="8"/>
      <c r="K704" s="24"/>
      <c r="L704"/>
      <c r="M704"/>
      <c r="N704"/>
    </row>
    <row r="705" spans="2:14" s="5" customFormat="1" ht="15" hidden="1" customHeight="1" outlineLevel="1" collapsed="1" x14ac:dyDescent="0.25">
      <c r="B705" s="27" t="s">
        <v>107</v>
      </c>
      <c r="C705" s="12"/>
      <c r="D705" s="40"/>
      <c r="E705" s="22"/>
      <c r="F705" s="28"/>
      <c r="G705" s="28"/>
      <c r="H705" s="22"/>
      <c r="I705" s="48"/>
      <c r="K705" s="24"/>
      <c r="L705"/>
      <c r="M705"/>
      <c r="N705"/>
    </row>
    <row r="706" spans="2:14" s="5" customFormat="1" ht="15" hidden="1" customHeight="1" outlineLevel="1" collapsed="1" x14ac:dyDescent="0.25">
      <c r="B706" s="27" t="s">
        <v>0</v>
      </c>
      <c r="C706" s="43" t="s">
        <v>216</v>
      </c>
      <c r="D706" s="40" t="s">
        <v>235</v>
      </c>
      <c r="E706" s="22"/>
      <c r="F706" s="28"/>
      <c r="G706" s="28"/>
      <c r="H706" s="22"/>
      <c r="I706" s="48"/>
      <c r="K706" s="24"/>
      <c r="L706"/>
      <c r="M706"/>
      <c r="N706"/>
    </row>
    <row r="707" spans="2:14" s="5" customFormat="1" ht="15" hidden="1" customHeight="1" outlineLevel="1" x14ac:dyDescent="0.25">
      <c r="B707" s="27"/>
      <c r="C707" s="43" t="s">
        <v>133</v>
      </c>
      <c r="D707" s="40" t="s">
        <v>235</v>
      </c>
      <c r="E707" s="22"/>
      <c r="F707" s="28"/>
      <c r="G707" s="28"/>
      <c r="H707" s="22"/>
      <c r="I707" s="48"/>
      <c r="K707" s="24"/>
    </row>
    <row r="708" spans="2:14" s="5" customFormat="1" ht="15" hidden="1" customHeight="1" outlineLevel="1" collapsed="1" x14ac:dyDescent="0.25">
      <c r="B708" s="27"/>
      <c r="C708" s="43" t="s">
        <v>217</v>
      </c>
      <c r="D708" s="40" t="s">
        <v>235</v>
      </c>
      <c r="E708" s="22"/>
      <c r="F708" s="28"/>
      <c r="G708" s="28"/>
      <c r="H708" s="22"/>
      <c r="I708" s="48"/>
      <c r="K708" s="24"/>
      <c r="L708"/>
      <c r="M708"/>
      <c r="N708"/>
    </row>
    <row r="709" spans="2:14" s="5" customFormat="1" ht="15" hidden="1" customHeight="1" outlineLevel="1" collapsed="1" x14ac:dyDescent="0.25">
      <c r="B709" s="27"/>
      <c r="C709" s="6" t="s">
        <v>116</v>
      </c>
      <c r="D709" s="40" t="s">
        <v>235</v>
      </c>
      <c r="E709" s="22"/>
      <c r="F709" s="28"/>
      <c r="G709" s="28"/>
      <c r="H709" s="22"/>
      <c r="I709" s="48"/>
      <c r="K709" s="24"/>
      <c r="L709"/>
      <c r="M709"/>
      <c r="N709"/>
    </row>
    <row r="710" spans="2:14" s="5" customFormat="1" ht="15" hidden="1" customHeight="1" outlineLevel="1" collapsed="1" x14ac:dyDescent="0.25">
      <c r="B710" s="27"/>
      <c r="C710" s="44" t="s">
        <v>127</v>
      </c>
      <c r="D710" s="40"/>
      <c r="E710" s="22"/>
      <c r="F710" s="28"/>
      <c r="G710" s="28"/>
      <c r="H710" s="22"/>
      <c r="I710" s="48"/>
      <c r="K710" s="24"/>
      <c r="L710"/>
      <c r="M710"/>
      <c r="N710"/>
    </row>
    <row r="711" spans="2:14" s="5" customFormat="1" ht="15" hidden="1" customHeight="1" outlineLevel="1" collapsed="1" x14ac:dyDescent="0.25">
      <c r="B711" s="27"/>
      <c r="C711" s="43" t="s">
        <v>219</v>
      </c>
      <c r="D711" s="40" t="s">
        <v>235</v>
      </c>
      <c r="E711" s="22"/>
      <c r="F711" s="28"/>
      <c r="G711" s="28"/>
      <c r="H711" s="22"/>
      <c r="I711" s="48"/>
      <c r="K711" s="24"/>
      <c r="L711"/>
      <c r="M711"/>
      <c r="N711"/>
    </row>
    <row r="712" spans="2:14" s="5" customFormat="1" ht="15" hidden="1" customHeight="1" outlineLevel="1" collapsed="1" x14ac:dyDescent="0.25">
      <c r="B712" s="27"/>
      <c r="C712" s="44" t="s">
        <v>223</v>
      </c>
      <c r="D712" s="40"/>
      <c r="E712" s="22"/>
      <c r="F712" s="28"/>
      <c r="G712" s="28"/>
      <c r="H712" s="22"/>
      <c r="I712" s="48"/>
      <c r="J712" s="8"/>
      <c r="K712" s="24"/>
      <c r="L712"/>
      <c r="M712"/>
      <c r="N712"/>
    </row>
    <row r="713" spans="2:14" s="5" customFormat="1" ht="15" hidden="1" customHeight="1" outlineLevel="1" collapsed="1" x14ac:dyDescent="0.25">
      <c r="B713" s="27"/>
      <c r="C713" s="43" t="s">
        <v>128</v>
      </c>
      <c r="D713" s="40" t="s">
        <v>235</v>
      </c>
      <c r="E713" s="22"/>
      <c r="F713" s="28"/>
      <c r="G713" s="28"/>
      <c r="H713" s="22"/>
      <c r="I713" s="48"/>
      <c r="J713" s="8"/>
      <c r="K713" s="24"/>
      <c r="L713"/>
      <c r="M713"/>
      <c r="N713"/>
    </row>
    <row r="714" spans="2:14" s="5" customFormat="1" ht="15" hidden="1" customHeight="1" outlineLevel="1" collapsed="1" x14ac:dyDescent="0.25">
      <c r="B714" s="27"/>
      <c r="C714" s="6" t="s">
        <v>132</v>
      </c>
      <c r="D714" s="40" t="s">
        <v>235</v>
      </c>
      <c r="E714" s="22"/>
      <c r="F714" s="28"/>
      <c r="G714" s="28"/>
      <c r="H714" s="22"/>
      <c r="I714" s="48"/>
      <c r="J714" s="8"/>
      <c r="K714" s="24"/>
      <c r="L714"/>
      <c r="M714"/>
      <c r="N714"/>
    </row>
    <row r="715" spans="2:14" s="5" customFormat="1" ht="15" hidden="1" customHeight="1" outlineLevel="1" x14ac:dyDescent="0.25">
      <c r="B715" s="27"/>
      <c r="C715" s="43" t="s">
        <v>129</v>
      </c>
      <c r="D715" s="40"/>
      <c r="E715" s="22"/>
      <c r="F715" s="28"/>
      <c r="G715" s="28"/>
      <c r="H715" s="22"/>
      <c r="I715" s="48"/>
      <c r="J715" s="8"/>
      <c r="K715" s="24"/>
      <c r="L715"/>
      <c r="M715"/>
      <c r="N715"/>
    </row>
    <row r="716" spans="2:14" s="5" customFormat="1" ht="15" customHeight="1" collapsed="1" x14ac:dyDescent="0.25">
      <c r="B716" s="27" t="s">
        <v>107</v>
      </c>
      <c r="C716" s="12"/>
      <c r="D716" s="40"/>
      <c r="E716" s="22">
        <v>78</v>
      </c>
      <c r="F716" s="28">
        <v>9</v>
      </c>
      <c r="G716" s="28">
        <v>7</v>
      </c>
      <c r="H716" s="22">
        <v>59</v>
      </c>
      <c r="I716" s="48">
        <f>H716/E716</f>
        <v>0.75641025641025639</v>
      </c>
      <c r="J716" s="8"/>
      <c r="K716" s="24"/>
    </row>
    <row r="717" spans="2:14" s="5" customFormat="1" ht="15" hidden="1" customHeight="1" outlineLevel="1" x14ac:dyDescent="0.25">
      <c r="B717" s="27" t="s">
        <v>82</v>
      </c>
      <c r="C717" s="12"/>
      <c r="D717" s="40"/>
      <c r="E717" s="22"/>
      <c r="F717" s="28"/>
      <c r="G717" s="28"/>
      <c r="H717" s="22"/>
      <c r="I717" s="48"/>
      <c r="J717" s="8"/>
      <c r="K717" s="24"/>
    </row>
    <row r="718" spans="2:14" s="5" customFormat="1" ht="15" hidden="1" customHeight="1" outlineLevel="1" x14ac:dyDescent="0.25">
      <c r="B718" s="27" t="s">
        <v>0</v>
      </c>
      <c r="C718" s="43" t="s">
        <v>216</v>
      </c>
      <c r="D718" s="40" t="s">
        <v>235</v>
      </c>
      <c r="E718" s="22"/>
      <c r="F718" s="28"/>
      <c r="G718" s="28"/>
      <c r="H718" s="22"/>
      <c r="I718" s="48"/>
      <c r="J718" s="8"/>
      <c r="K718" s="24"/>
    </row>
    <row r="719" spans="2:14" s="5" customFormat="1" ht="15" hidden="1" customHeight="1" outlineLevel="1" collapsed="1" x14ac:dyDescent="0.25">
      <c r="B719" s="27"/>
      <c r="C719" s="43" t="s">
        <v>133</v>
      </c>
      <c r="D719" s="40" t="s">
        <v>235</v>
      </c>
      <c r="E719" s="22"/>
      <c r="F719" s="28"/>
      <c r="G719" s="28"/>
      <c r="H719" s="22"/>
      <c r="I719" s="48"/>
      <c r="J719" s="8"/>
      <c r="K719" s="24"/>
      <c r="L719"/>
      <c r="M719"/>
      <c r="N719"/>
    </row>
    <row r="720" spans="2:14" ht="15" hidden="1" customHeight="1" outlineLevel="1" collapsed="1" x14ac:dyDescent="0.25">
      <c r="B720" s="27"/>
      <c r="C720" s="6" t="s">
        <v>136</v>
      </c>
      <c r="D720" s="40" t="s">
        <v>235</v>
      </c>
      <c r="E720" s="22"/>
      <c r="F720" s="28"/>
      <c r="G720" s="28"/>
      <c r="H720" s="22"/>
      <c r="I720" s="48"/>
      <c r="J720" s="8"/>
      <c r="K720" s="24"/>
    </row>
    <row r="721" spans="1:14" s="5" customFormat="1" ht="15" hidden="1" customHeight="1" outlineLevel="1" x14ac:dyDescent="0.25">
      <c r="B721" s="27"/>
      <c r="C721" s="43" t="s">
        <v>217</v>
      </c>
      <c r="D721" s="40" t="s">
        <v>235</v>
      </c>
      <c r="E721" s="22"/>
      <c r="F721" s="28"/>
      <c r="G721" s="28"/>
      <c r="H721" s="22"/>
      <c r="I721" s="48"/>
      <c r="J721" s="8"/>
      <c r="K721" s="24"/>
    </row>
    <row r="722" spans="1:14" ht="15" hidden="1" customHeight="1" outlineLevel="1" collapsed="1" x14ac:dyDescent="0.25">
      <c r="B722" s="27"/>
      <c r="C722" s="43" t="s">
        <v>127</v>
      </c>
      <c r="E722" s="22"/>
      <c r="F722" s="28"/>
      <c r="G722" s="28"/>
      <c r="H722" s="22"/>
      <c r="I722" s="48"/>
      <c r="J722" s="8"/>
      <c r="K722" s="24"/>
    </row>
    <row r="723" spans="1:14" ht="15" hidden="1" customHeight="1" outlineLevel="1" collapsed="1" x14ac:dyDescent="0.25">
      <c r="B723" s="27"/>
      <c r="C723" s="43" t="s">
        <v>219</v>
      </c>
      <c r="E723" s="22"/>
      <c r="F723" s="28"/>
      <c r="G723" s="28"/>
      <c r="H723" s="22"/>
      <c r="I723" s="48"/>
      <c r="J723" s="8"/>
      <c r="K723" s="24"/>
    </row>
    <row r="724" spans="1:14" ht="15" hidden="1" customHeight="1" outlineLevel="1" collapsed="1" x14ac:dyDescent="0.25">
      <c r="B724" s="27"/>
      <c r="C724" s="43" t="s">
        <v>223</v>
      </c>
      <c r="E724" s="22"/>
      <c r="F724" s="28"/>
      <c r="G724" s="28"/>
      <c r="H724" s="22"/>
      <c r="I724" s="48"/>
      <c r="J724" s="8"/>
      <c r="K724" s="24"/>
    </row>
    <row r="725" spans="1:14" s="5" customFormat="1" ht="15" hidden="1" customHeight="1" outlineLevel="1" x14ac:dyDescent="0.25">
      <c r="B725" s="27"/>
      <c r="C725" s="6" t="s">
        <v>117</v>
      </c>
      <c r="D725" s="40" t="s">
        <v>235</v>
      </c>
      <c r="E725" s="22"/>
      <c r="F725" s="28"/>
      <c r="G725" s="28"/>
      <c r="H725" s="22"/>
      <c r="I725" s="48"/>
      <c r="J725" s="8"/>
      <c r="K725" s="24"/>
    </row>
    <row r="726" spans="1:14" ht="15" hidden="1" customHeight="1" outlineLevel="1" collapsed="1" x14ac:dyDescent="0.25">
      <c r="B726" s="27"/>
      <c r="C726" s="43" t="s">
        <v>128</v>
      </c>
      <c r="D726" s="40" t="s">
        <v>235</v>
      </c>
      <c r="E726" s="22"/>
      <c r="F726" s="28"/>
      <c r="G726" s="28"/>
      <c r="H726" s="22"/>
      <c r="I726" s="48"/>
      <c r="J726" s="8"/>
      <c r="K726" s="24"/>
    </row>
    <row r="727" spans="1:14" s="1" customFormat="1" ht="15" hidden="1" customHeight="1" outlineLevel="1" collapsed="1" x14ac:dyDescent="0.25">
      <c r="A727" s="5"/>
      <c r="B727" s="27"/>
      <c r="C727" s="6" t="s">
        <v>132</v>
      </c>
      <c r="D727" s="40" t="s">
        <v>235</v>
      </c>
      <c r="E727" s="22"/>
      <c r="F727" s="28"/>
      <c r="G727" s="28"/>
      <c r="H727" s="22"/>
      <c r="I727" s="48"/>
      <c r="J727" s="8"/>
      <c r="K727" s="24"/>
      <c r="L727"/>
      <c r="M727"/>
      <c r="N727"/>
    </row>
    <row r="728" spans="1:14" s="1" customFormat="1" ht="15" hidden="1" customHeight="1" outlineLevel="1" collapsed="1" x14ac:dyDescent="0.25">
      <c r="A728" s="5"/>
      <c r="B728" s="27"/>
      <c r="C728" s="43" t="s">
        <v>129</v>
      </c>
      <c r="D728" s="40"/>
      <c r="E728" s="22"/>
      <c r="F728" s="28"/>
      <c r="G728" s="28"/>
      <c r="H728" s="22"/>
      <c r="I728" s="48"/>
      <c r="J728" s="8"/>
      <c r="K728" s="24"/>
      <c r="L728"/>
      <c r="M728"/>
      <c r="N728"/>
    </row>
    <row r="729" spans="1:14" s="5" customFormat="1" ht="15" customHeight="1" collapsed="1" x14ac:dyDescent="0.25">
      <c r="B729" s="27" t="s">
        <v>82</v>
      </c>
      <c r="C729" s="12"/>
      <c r="D729" s="40"/>
      <c r="E729" s="22">
        <v>80</v>
      </c>
      <c r="F729" s="28">
        <v>10</v>
      </c>
      <c r="G729" s="28">
        <v>7</v>
      </c>
      <c r="H729" s="22">
        <v>69</v>
      </c>
      <c r="I729" s="48">
        <f>H729/E729</f>
        <v>0.86250000000000004</v>
      </c>
      <c r="J729" s="8"/>
      <c r="K729" s="24"/>
      <c r="L729"/>
      <c r="M729"/>
      <c r="N729"/>
    </row>
    <row r="730" spans="1:14" s="5" customFormat="1" ht="15" hidden="1" customHeight="1" outlineLevel="1" collapsed="1" x14ac:dyDescent="0.25">
      <c r="B730" s="27" t="s">
        <v>42</v>
      </c>
      <c r="C730" s="12"/>
      <c r="D730" s="40"/>
      <c r="E730" s="22"/>
      <c r="F730" s="28"/>
      <c r="G730" s="28"/>
      <c r="H730" s="22"/>
      <c r="I730" s="48"/>
      <c r="J730" s="8"/>
      <c r="K730" s="24"/>
      <c r="L730"/>
      <c r="M730"/>
      <c r="N730"/>
    </row>
    <row r="731" spans="1:14" s="5" customFormat="1" ht="15" hidden="1" customHeight="1" outlineLevel="1" collapsed="1" x14ac:dyDescent="0.25">
      <c r="B731" s="27" t="s">
        <v>0</v>
      </c>
      <c r="C731" s="6" t="s">
        <v>216</v>
      </c>
      <c r="D731" s="40" t="s">
        <v>235</v>
      </c>
      <c r="E731" s="22"/>
      <c r="F731" s="28"/>
      <c r="G731" s="28"/>
      <c r="H731" s="22"/>
      <c r="I731" s="48"/>
      <c r="J731" s="8"/>
      <c r="K731" s="24"/>
    </row>
    <row r="732" spans="1:14" s="5" customFormat="1" ht="15" hidden="1" customHeight="1" outlineLevel="1" x14ac:dyDescent="0.25">
      <c r="B732" s="27"/>
      <c r="C732" s="6" t="s">
        <v>136</v>
      </c>
      <c r="D732" s="40" t="s">
        <v>235</v>
      </c>
      <c r="E732" s="22"/>
      <c r="F732" s="28"/>
      <c r="G732" s="28"/>
      <c r="H732" s="22"/>
      <c r="I732" s="48"/>
      <c r="J732" s="8"/>
      <c r="K732" s="24"/>
    </row>
    <row r="733" spans="1:14" s="5" customFormat="1" ht="15" hidden="1" customHeight="1" outlineLevel="1" collapsed="1" x14ac:dyDescent="0.25">
      <c r="B733" s="27" t="s">
        <v>0</v>
      </c>
      <c r="C733" s="6" t="s">
        <v>116</v>
      </c>
      <c r="D733" s="40" t="s">
        <v>235</v>
      </c>
      <c r="E733" s="22"/>
      <c r="F733" s="28"/>
      <c r="G733" s="28"/>
      <c r="H733" s="22"/>
      <c r="I733" s="48"/>
      <c r="J733" s="8"/>
      <c r="K733" s="24"/>
    </row>
    <row r="734" spans="1:14" ht="15" hidden="1" customHeight="1" outlineLevel="1" collapsed="1" x14ac:dyDescent="0.25">
      <c r="B734" s="27" t="s">
        <v>0</v>
      </c>
      <c r="C734" s="44" t="s">
        <v>127</v>
      </c>
      <c r="E734" s="22"/>
      <c r="F734" s="28"/>
      <c r="G734" s="28"/>
      <c r="H734" s="22"/>
      <c r="I734" s="48"/>
      <c r="J734" s="8"/>
      <c r="K734" s="24"/>
    </row>
    <row r="735" spans="1:14" s="5" customFormat="1" ht="15" hidden="1" customHeight="1" outlineLevel="1" collapsed="1" x14ac:dyDescent="0.25">
      <c r="B735" s="27"/>
      <c r="C735" s="6" t="s">
        <v>128</v>
      </c>
      <c r="D735" s="40" t="s">
        <v>235</v>
      </c>
      <c r="E735" s="22"/>
      <c r="F735" s="28"/>
      <c r="G735" s="28"/>
      <c r="H735" s="22"/>
      <c r="I735" s="48"/>
      <c r="J735" s="8"/>
      <c r="K735" s="24"/>
      <c r="L735"/>
      <c r="M735"/>
      <c r="N735"/>
    </row>
    <row r="736" spans="1:14" s="5" customFormat="1" ht="15" hidden="1" customHeight="1" outlineLevel="1" x14ac:dyDescent="0.25">
      <c r="B736" s="27"/>
      <c r="C736" s="6" t="s">
        <v>129</v>
      </c>
      <c r="D736" s="40" t="s">
        <v>235</v>
      </c>
      <c r="E736" s="22"/>
      <c r="F736" s="28"/>
      <c r="G736" s="28"/>
      <c r="H736" s="22"/>
      <c r="I736" s="48"/>
      <c r="J736" s="8"/>
      <c r="K736" s="24"/>
    </row>
    <row r="737" spans="1:14" s="5" customFormat="1" ht="15" customHeight="1" collapsed="1" x14ac:dyDescent="0.25">
      <c r="B737" s="27" t="s">
        <v>197</v>
      </c>
      <c r="C737" s="12"/>
      <c r="D737" s="40"/>
      <c r="E737" s="22">
        <v>81</v>
      </c>
      <c r="F737" s="28">
        <v>5</v>
      </c>
      <c r="G737" s="28">
        <v>5</v>
      </c>
      <c r="H737" s="22">
        <v>72</v>
      </c>
      <c r="I737" s="48">
        <f>H737/E737</f>
        <v>0.88888888888888884</v>
      </c>
      <c r="J737" s="8"/>
      <c r="K737" s="24"/>
      <c r="L737"/>
      <c r="M737"/>
      <c r="N737"/>
    </row>
    <row r="738" spans="1:14" s="5" customFormat="1" ht="15" hidden="1" customHeight="1" outlineLevel="1" x14ac:dyDescent="0.25">
      <c r="B738" s="27" t="s">
        <v>34</v>
      </c>
      <c r="C738" s="12"/>
      <c r="D738" s="40"/>
      <c r="E738" s="22"/>
      <c r="F738" s="28"/>
      <c r="G738" s="28"/>
      <c r="H738" s="22"/>
      <c r="I738" s="48"/>
      <c r="J738" s="8"/>
      <c r="K738" s="24"/>
    </row>
    <row r="739" spans="1:14" s="5" customFormat="1" ht="15" hidden="1" customHeight="1" outlineLevel="1" x14ac:dyDescent="0.25">
      <c r="B739" s="27"/>
      <c r="C739" s="7" t="s">
        <v>216</v>
      </c>
      <c r="D739" s="40" t="s">
        <v>235</v>
      </c>
      <c r="E739" s="22"/>
      <c r="F739" s="28"/>
      <c r="G739" s="28"/>
      <c r="H739" s="22"/>
      <c r="I739" s="48"/>
      <c r="J739" s="8"/>
      <c r="K739" s="24"/>
      <c r="L739"/>
      <c r="M739"/>
      <c r="N739"/>
    </row>
    <row r="740" spans="1:14" s="5" customFormat="1" ht="15" hidden="1" customHeight="1" outlineLevel="1" collapsed="1" x14ac:dyDescent="0.25">
      <c r="B740" s="27" t="s">
        <v>0</v>
      </c>
      <c r="C740" s="6" t="s">
        <v>116</v>
      </c>
      <c r="D740" s="40" t="s">
        <v>235</v>
      </c>
      <c r="E740" s="22"/>
      <c r="F740" s="28"/>
      <c r="G740" s="28"/>
      <c r="H740" s="22"/>
      <c r="I740" s="48"/>
      <c r="J740" s="8"/>
      <c r="K740" s="24"/>
      <c r="L740"/>
      <c r="M740"/>
      <c r="N740"/>
    </row>
    <row r="741" spans="1:14" s="5" customFormat="1" ht="15" hidden="1" customHeight="1" outlineLevel="1" collapsed="1" x14ac:dyDescent="0.25">
      <c r="B741" s="27" t="s">
        <v>0</v>
      </c>
      <c r="C741" s="44" t="s">
        <v>127</v>
      </c>
      <c r="D741" s="40"/>
      <c r="E741" s="22"/>
      <c r="F741" s="28"/>
      <c r="G741" s="28"/>
      <c r="H741" s="22"/>
      <c r="I741" s="48"/>
      <c r="J741" s="8"/>
      <c r="K741" s="24"/>
      <c r="L741"/>
      <c r="M741"/>
      <c r="N741"/>
    </row>
    <row r="742" spans="1:14" s="5" customFormat="1" ht="15" hidden="1" customHeight="1" outlineLevel="1" collapsed="1" x14ac:dyDescent="0.25">
      <c r="B742" s="27"/>
      <c r="C742" s="6" t="s">
        <v>117</v>
      </c>
      <c r="D742" s="40" t="s">
        <v>235</v>
      </c>
      <c r="E742" s="22"/>
      <c r="F742" s="28"/>
      <c r="G742" s="28"/>
      <c r="H742" s="22"/>
      <c r="I742" s="48"/>
      <c r="J742" s="8"/>
      <c r="K742" s="24"/>
      <c r="L742"/>
      <c r="M742"/>
      <c r="N742"/>
    </row>
    <row r="743" spans="1:14" s="5" customFormat="1" ht="15" hidden="1" customHeight="1" outlineLevel="1" collapsed="1" x14ac:dyDescent="0.25">
      <c r="B743" s="27"/>
      <c r="C743" s="6" t="s">
        <v>129</v>
      </c>
      <c r="D743" s="40" t="s">
        <v>235</v>
      </c>
      <c r="E743" s="22"/>
      <c r="F743" s="28"/>
      <c r="G743" s="28"/>
      <c r="H743" s="22"/>
      <c r="I743" s="48"/>
      <c r="J743" s="8"/>
      <c r="K743" s="24"/>
      <c r="L743"/>
      <c r="M743"/>
      <c r="N743"/>
    </row>
    <row r="744" spans="1:14" s="5" customFormat="1" ht="15" hidden="1" customHeight="1" outlineLevel="1" collapsed="1" x14ac:dyDescent="0.25">
      <c r="B744" s="27" t="s">
        <v>0</v>
      </c>
      <c r="C744" s="6" t="s">
        <v>218</v>
      </c>
      <c r="D744" s="40" t="s">
        <v>235</v>
      </c>
      <c r="E744" s="22"/>
      <c r="F744" s="28"/>
      <c r="G744" s="28"/>
      <c r="H744" s="22"/>
      <c r="I744" s="48"/>
      <c r="J744" s="8"/>
      <c r="K744" s="24"/>
      <c r="L744"/>
      <c r="M744"/>
      <c r="N744"/>
    </row>
    <row r="745" spans="1:14" ht="15" customHeight="1" collapsed="1" x14ac:dyDescent="0.25">
      <c r="B745" s="27" t="s">
        <v>34</v>
      </c>
      <c r="C745" s="12"/>
      <c r="E745" s="22">
        <v>83</v>
      </c>
      <c r="F745" s="28">
        <v>5</v>
      </c>
      <c r="G745" s="28">
        <v>5</v>
      </c>
      <c r="H745" s="22">
        <v>36</v>
      </c>
      <c r="I745" s="48">
        <f>H745/E745</f>
        <v>0.43373493975903615</v>
      </c>
      <c r="J745" s="8"/>
      <c r="K745" s="24"/>
    </row>
    <row r="746" spans="1:14" s="2" customFormat="1" ht="15" hidden="1" customHeight="1" outlineLevel="1" collapsed="1" x14ac:dyDescent="0.25">
      <c r="A746" s="5"/>
      <c r="B746" s="27" t="s">
        <v>124</v>
      </c>
      <c r="C746" s="6"/>
      <c r="D746" s="40"/>
      <c r="E746" s="22"/>
      <c r="F746" s="28"/>
      <c r="G746" s="28"/>
      <c r="H746" s="22"/>
      <c r="I746" s="48"/>
      <c r="J746" s="8"/>
      <c r="K746" s="24"/>
      <c r="L746"/>
      <c r="M746"/>
      <c r="N746"/>
    </row>
    <row r="747" spans="1:14" s="2" customFormat="1" ht="15" hidden="1" customHeight="1" outlineLevel="1" collapsed="1" x14ac:dyDescent="0.25">
      <c r="A747" s="5"/>
      <c r="B747" s="27"/>
      <c r="C747" s="43" t="s">
        <v>216</v>
      </c>
      <c r="D747" s="40"/>
      <c r="E747" s="22"/>
      <c r="F747" s="28"/>
      <c r="G747" s="28"/>
      <c r="H747" s="22"/>
      <c r="I747" s="48"/>
      <c r="J747" s="8"/>
      <c r="K747" s="24"/>
      <c r="L747"/>
      <c r="M747"/>
      <c r="N747"/>
    </row>
    <row r="748" spans="1:14" s="5" customFormat="1" ht="15" hidden="1" customHeight="1" outlineLevel="1" collapsed="1" x14ac:dyDescent="0.25">
      <c r="B748" s="27"/>
      <c r="C748" s="43" t="s">
        <v>133</v>
      </c>
      <c r="D748" s="40" t="s">
        <v>235</v>
      </c>
      <c r="E748" s="22"/>
      <c r="F748" s="28"/>
      <c r="G748" s="28"/>
      <c r="H748" s="22"/>
      <c r="I748" s="48"/>
      <c r="J748" s="8"/>
      <c r="K748" s="24"/>
      <c r="L748"/>
      <c r="M748"/>
      <c r="N748"/>
    </row>
    <row r="749" spans="1:14" s="5" customFormat="1" ht="15" hidden="1" customHeight="1" outlineLevel="1" x14ac:dyDescent="0.25">
      <c r="B749" s="27"/>
      <c r="C749" s="43" t="s">
        <v>217</v>
      </c>
      <c r="D749" s="40" t="s">
        <v>235</v>
      </c>
      <c r="E749" s="22"/>
      <c r="F749" s="28"/>
      <c r="G749" s="28"/>
      <c r="H749" s="22"/>
      <c r="I749" s="48"/>
      <c r="J749" s="8"/>
      <c r="K749" s="24"/>
    </row>
    <row r="750" spans="1:14" s="5" customFormat="1" ht="15" hidden="1" customHeight="1" outlineLevel="1" x14ac:dyDescent="0.25">
      <c r="B750" s="27"/>
      <c r="C750" s="6" t="s">
        <v>116</v>
      </c>
      <c r="D750" s="40" t="s">
        <v>235</v>
      </c>
      <c r="E750" s="22"/>
      <c r="F750" s="28"/>
      <c r="G750" s="28"/>
      <c r="H750" s="22"/>
      <c r="I750" s="48"/>
      <c r="J750" s="8"/>
      <c r="K750" s="24"/>
    </row>
    <row r="751" spans="1:14" s="5" customFormat="1" ht="15" hidden="1" customHeight="1" outlineLevel="1" x14ac:dyDescent="0.25">
      <c r="B751" s="27"/>
      <c r="C751" s="43" t="s">
        <v>127</v>
      </c>
      <c r="D751" s="40"/>
      <c r="E751" s="22"/>
      <c r="F751" s="28"/>
      <c r="G751" s="28"/>
      <c r="H751" s="22"/>
      <c r="I751" s="48"/>
      <c r="J751" s="8"/>
      <c r="K751" s="24"/>
    </row>
    <row r="752" spans="1:14" s="5" customFormat="1" ht="15" hidden="1" customHeight="1" outlineLevel="1" x14ac:dyDescent="0.25">
      <c r="B752" s="27"/>
      <c r="C752" s="43" t="s">
        <v>219</v>
      </c>
      <c r="D752" s="40"/>
      <c r="E752" s="22"/>
      <c r="F752" s="28"/>
      <c r="G752" s="28"/>
      <c r="H752" s="22"/>
      <c r="I752" s="48"/>
      <c r="J752" s="8"/>
      <c r="K752" s="24"/>
    </row>
    <row r="753" spans="1:14" s="5" customFormat="1" ht="15" hidden="1" customHeight="1" outlineLevel="1" x14ac:dyDescent="0.25">
      <c r="B753" s="27"/>
      <c r="C753" s="43" t="s">
        <v>223</v>
      </c>
      <c r="D753" s="40"/>
      <c r="E753" s="22"/>
      <c r="F753" s="28"/>
      <c r="G753" s="28"/>
      <c r="H753" s="22"/>
      <c r="I753" s="48"/>
      <c r="J753" s="8"/>
      <c r="K753" s="24"/>
    </row>
    <row r="754" spans="1:14" s="5" customFormat="1" ht="15" hidden="1" customHeight="1" outlineLevel="1" x14ac:dyDescent="0.25">
      <c r="B754" s="27"/>
      <c r="C754" s="43" t="s">
        <v>128</v>
      </c>
      <c r="D754" s="40" t="s">
        <v>235</v>
      </c>
      <c r="E754" s="22"/>
      <c r="F754" s="28"/>
      <c r="G754" s="28"/>
      <c r="H754" s="22"/>
      <c r="I754" s="48"/>
      <c r="J754" s="8"/>
      <c r="K754" s="24"/>
    </row>
    <row r="755" spans="1:14" s="5" customFormat="1" ht="15" hidden="1" customHeight="1" outlineLevel="1" x14ac:dyDescent="0.25">
      <c r="B755" s="27"/>
      <c r="C755" s="43" t="s">
        <v>129</v>
      </c>
      <c r="D755" s="40" t="s">
        <v>235</v>
      </c>
      <c r="E755" s="22"/>
      <c r="F755" s="28"/>
      <c r="G755" s="28"/>
      <c r="H755" s="22"/>
      <c r="I755" s="48"/>
      <c r="J755" s="8"/>
      <c r="K755" s="24"/>
    </row>
    <row r="756" spans="1:14" s="5" customFormat="1" ht="15" customHeight="1" collapsed="1" x14ac:dyDescent="0.25">
      <c r="B756" s="27" t="s">
        <v>191</v>
      </c>
      <c r="C756" s="6"/>
      <c r="D756" s="40"/>
      <c r="E756" s="22">
        <v>84</v>
      </c>
      <c r="F756" s="28">
        <v>8</v>
      </c>
      <c r="G756" s="28">
        <v>5</v>
      </c>
      <c r="H756" s="22">
        <v>76</v>
      </c>
      <c r="I756" s="48">
        <f>H756/E756</f>
        <v>0.90476190476190477</v>
      </c>
      <c r="J756" s="8"/>
      <c r="K756" s="24"/>
    </row>
    <row r="757" spans="1:14" s="5" customFormat="1" ht="15" hidden="1" customHeight="1" outlineLevel="1" collapsed="1" x14ac:dyDescent="0.25">
      <c r="B757" s="27" t="s">
        <v>61</v>
      </c>
      <c r="C757" s="12"/>
      <c r="D757" s="40"/>
      <c r="E757" s="22"/>
      <c r="F757" s="28"/>
      <c r="G757" s="28"/>
      <c r="H757" s="22"/>
      <c r="I757" s="48"/>
      <c r="J757" s="8"/>
      <c r="K757" s="24"/>
    </row>
    <row r="758" spans="1:14" s="2" customFormat="1" ht="15" hidden="1" customHeight="1" outlineLevel="1" collapsed="1" x14ac:dyDescent="0.25">
      <c r="A758" s="5"/>
      <c r="B758" s="27"/>
      <c r="C758" s="6" t="s">
        <v>217</v>
      </c>
      <c r="D758" s="40" t="s">
        <v>235</v>
      </c>
      <c r="E758" s="22"/>
      <c r="F758" s="28"/>
      <c r="G758" s="28"/>
      <c r="H758" s="22"/>
      <c r="I758" s="48"/>
      <c r="J758" s="8"/>
      <c r="K758" s="24"/>
      <c r="L758"/>
      <c r="M758"/>
      <c r="N758"/>
    </row>
    <row r="759" spans="1:14" s="4" customFormat="1" ht="15" hidden="1" customHeight="1" outlineLevel="1" collapsed="1" x14ac:dyDescent="0.25">
      <c r="A759" s="5"/>
      <c r="B759" s="27"/>
      <c r="C759" s="6" t="s">
        <v>116</v>
      </c>
      <c r="D759" s="40" t="s">
        <v>235</v>
      </c>
      <c r="E759" s="22"/>
      <c r="F759" s="28"/>
      <c r="G759" s="28"/>
      <c r="H759" s="22"/>
      <c r="I759" s="48"/>
      <c r="J759" s="8"/>
      <c r="K759" s="24"/>
      <c r="L759"/>
      <c r="M759"/>
      <c r="N759"/>
    </row>
    <row r="760" spans="1:14" s="5" customFormat="1" ht="15" hidden="1" customHeight="1" outlineLevel="1" x14ac:dyDescent="0.25">
      <c r="B760" s="27"/>
      <c r="C760" s="43" t="s">
        <v>127</v>
      </c>
      <c r="D760" s="40"/>
      <c r="E760" s="22"/>
      <c r="F760" s="28"/>
      <c r="G760" s="28"/>
      <c r="H760" s="22"/>
      <c r="I760" s="48"/>
      <c r="J760" s="8"/>
      <c r="K760" s="24"/>
      <c r="L760"/>
      <c r="M760"/>
      <c r="N760"/>
    </row>
    <row r="761" spans="1:14" s="5" customFormat="1" ht="15" hidden="1" customHeight="1" outlineLevel="1" x14ac:dyDescent="0.25">
      <c r="B761" s="27"/>
      <c r="C761" s="6" t="s">
        <v>117</v>
      </c>
      <c r="D761" s="40" t="s">
        <v>235</v>
      </c>
      <c r="E761" s="22"/>
      <c r="F761" s="28"/>
      <c r="G761" s="28"/>
      <c r="H761" s="22"/>
      <c r="I761" s="48"/>
      <c r="J761" s="8"/>
      <c r="K761" s="24"/>
      <c r="L761"/>
      <c r="M761"/>
      <c r="N761"/>
    </row>
    <row r="762" spans="1:14" s="5" customFormat="1" ht="15" hidden="1" customHeight="1" outlineLevel="1" collapsed="1" x14ac:dyDescent="0.25">
      <c r="B762" s="27"/>
      <c r="C762" s="6" t="s">
        <v>129</v>
      </c>
      <c r="D762" s="40" t="s">
        <v>235</v>
      </c>
      <c r="E762" s="22"/>
      <c r="F762" s="28"/>
      <c r="G762" s="28"/>
      <c r="H762" s="22"/>
      <c r="I762" s="48"/>
      <c r="J762" s="8"/>
      <c r="K762" s="24"/>
      <c r="L762"/>
      <c r="M762"/>
      <c r="N762"/>
    </row>
    <row r="763" spans="1:14" s="4" customFormat="1" ht="15" customHeight="1" collapsed="1" x14ac:dyDescent="0.25">
      <c r="A763" s="5"/>
      <c r="B763" s="27" t="s">
        <v>61</v>
      </c>
      <c r="C763" s="12"/>
      <c r="D763" s="40"/>
      <c r="E763" s="22">
        <v>84</v>
      </c>
      <c r="F763" s="28">
        <v>4</v>
      </c>
      <c r="G763" s="28">
        <v>4</v>
      </c>
      <c r="H763" s="22">
        <v>70</v>
      </c>
      <c r="I763" s="48">
        <f>H763/E763</f>
        <v>0.83333333333333337</v>
      </c>
      <c r="J763" s="8"/>
      <c r="K763" s="24"/>
      <c r="L763"/>
      <c r="M763"/>
      <c r="N763"/>
    </row>
    <row r="764" spans="1:14" ht="15" hidden="1" customHeight="1" outlineLevel="1" collapsed="1" x14ac:dyDescent="0.25">
      <c r="B764" s="27" t="s">
        <v>38</v>
      </c>
      <c r="C764" s="12"/>
      <c r="E764" s="22"/>
      <c r="F764" s="28"/>
      <c r="G764" s="28"/>
      <c r="H764" s="22"/>
      <c r="I764" s="48"/>
      <c r="J764" s="8"/>
      <c r="K764" s="24"/>
    </row>
    <row r="765" spans="1:14" ht="15" hidden="1" customHeight="1" outlineLevel="1" collapsed="1" x14ac:dyDescent="0.25">
      <c r="B765" s="27" t="s">
        <v>0</v>
      </c>
      <c r="C765" s="43" t="s">
        <v>216</v>
      </c>
      <c r="D765" s="40" t="s">
        <v>235</v>
      </c>
      <c r="E765" s="22"/>
      <c r="F765" s="28"/>
      <c r="G765" s="28"/>
      <c r="H765" s="22"/>
      <c r="I765" s="48"/>
      <c r="J765" s="8"/>
      <c r="K765" s="24"/>
    </row>
    <row r="766" spans="1:14" ht="15" hidden="1" customHeight="1" outlineLevel="1" collapsed="1" x14ac:dyDescent="0.25">
      <c r="B766" s="27" t="s">
        <v>0</v>
      </c>
      <c r="C766" s="6" t="s">
        <v>133</v>
      </c>
      <c r="D766" s="40" t="s">
        <v>235</v>
      </c>
      <c r="E766" s="22"/>
      <c r="F766" s="28"/>
      <c r="G766" s="28"/>
      <c r="H766" s="22"/>
      <c r="I766" s="48"/>
      <c r="J766" s="8"/>
      <c r="K766" s="24"/>
    </row>
    <row r="767" spans="1:14" s="5" customFormat="1" ht="15" hidden="1" customHeight="1" outlineLevel="1" collapsed="1" x14ac:dyDescent="0.25">
      <c r="B767" s="27" t="s">
        <v>0</v>
      </c>
      <c r="C767" s="43" t="s">
        <v>116</v>
      </c>
      <c r="D767" s="40" t="s">
        <v>235</v>
      </c>
      <c r="E767" s="22"/>
      <c r="F767" s="28"/>
      <c r="G767" s="28"/>
      <c r="H767" s="22"/>
      <c r="I767" s="48"/>
      <c r="J767" s="8"/>
      <c r="K767" s="24"/>
      <c r="L767"/>
      <c r="M767"/>
      <c r="N767"/>
    </row>
    <row r="768" spans="1:14" s="5" customFormat="1" ht="15" hidden="1" customHeight="1" outlineLevel="1" collapsed="1" x14ac:dyDescent="0.25">
      <c r="B768" s="27" t="s">
        <v>0</v>
      </c>
      <c r="C768" s="43" t="s">
        <v>127</v>
      </c>
      <c r="D768" s="40"/>
      <c r="E768" s="22"/>
      <c r="F768" s="28"/>
      <c r="G768" s="28"/>
      <c r="H768" s="22"/>
      <c r="I768" s="48"/>
      <c r="J768" s="8"/>
      <c r="K768" s="24"/>
      <c r="L768"/>
      <c r="M768"/>
      <c r="N768"/>
    </row>
    <row r="769" spans="2:14" s="5" customFormat="1" ht="15" hidden="1" customHeight="1" outlineLevel="1" collapsed="1" x14ac:dyDescent="0.25">
      <c r="B769" s="27"/>
      <c r="C769" s="6" t="s">
        <v>117</v>
      </c>
      <c r="D769" s="40" t="s">
        <v>235</v>
      </c>
      <c r="E769" s="22"/>
      <c r="F769" s="28"/>
      <c r="G769" s="28"/>
      <c r="H769" s="22"/>
      <c r="I769" s="48"/>
      <c r="J769" s="8"/>
      <c r="K769" s="24"/>
      <c r="L769"/>
      <c r="M769"/>
      <c r="N769"/>
    </row>
    <row r="770" spans="2:14" ht="15" hidden="1" customHeight="1" outlineLevel="1" collapsed="1" x14ac:dyDescent="0.25">
      <c r="B770" s="27"/>
      <c r="C770" s="43" t="s">
        <v>128</v>
      </c>
      <c r="E770" s="22"/>
      <c r="F770" s="28"/>
      <c r="G770" s="28"/>
      <c r="H770" s="22"/>
      <c r="I770" s="48"/>
      <c r="J770" s="8"/>
      <c r="K770" s="24"/>
    </row>
    <row r="771" spans="2:14" ht="15" hidden="1" customHeight="1" outlineLevel="1" x14ac:dyDescent="0.25">
      <c r="B771" s="27"/>
      <c r="C771" s="43" t="s">
        <v>218</v>
      </c>
      <c r="E771" s="22"/>
      <c r="F771" s="28"/>
      <c r="G771" s="28"/>
      <c r="H771" s="22"/>
      <c r="I771" s="48"/>
      <c r="J771" s="8"/>
      <c r="K771" s="24"/>
    </row>
    <row r="772" spans="2:14" ht="15" customHeight="1" collapsed="1" x14ac:dyDescent="0.25">
      <c r="B772" s="27" t="s">
        <v>38</v>
      </c>
      <c r="C772" s="12"/>
      <c r="E772" s="22">
        <v>86</v>
      </c>
      <c r="F772" s="28">
        <v>6</v>
      </c>
      <c r="G772" s="28">
        <v>4</v>
      </c>
      <c r="H772" s="22">
        <v>41</v>
      </c>
      <c r="I772" s="48">
        <f>H772/E772</f>
        <v>0.47674418604651164</v>
      </c>
      <c r="J772" s="8"/>
      <c r="K772" s="24"/>
    </row>
    <row r="773" spans="2:14" s="5" customFormat="1" ht="15" hidden="1" customHeight="1" outlineLevel="1" x14ac:dyDescent="0.25">
      <c r="B773" s="27" t="s">
        <v>98</v>
      </c>
      <c r="C773" s="12"/>
      <c r="D773" s="40"/>
      <c r="E773" s="22"/>
      <c r="F773" s="28"/>
      <c r="G773" s="28"/>
      <c r="H773" s="22"/>
      <c r="I773" s="48"/>
      <c r="J773" s="8"/>
      <c r="K773" s="24"/>
    </row>
    <row r="774" spans="2:14" s="5" customFormat="1" ht="15" hidden="1" customHeight="1" outlineLevel="1" x14ac:dyDescent="0.25">
      <c r="B774" s="16"/>
      <c r="C774" s="6" t="s">
        <v>217</v>
      </c>
      <c r="D774" s="40" t="s">
        <v>235</v>
      </c>
      <c r="E774" s="22"/>
      <c r="F774" s="28"/>
      <c r="G774" s="28"/>
      <c r="H774" s="22"/>
      <c r="I774" s="48"/>
      <c r="J774" s="8"/>
      <c r="K774" s="24"/>
    </row>
    <row r="775" spans="2:14" ht="15" hidden="1" customHeight="1" outlineLevel="1" collapsed="1" x14ac:dyDescent="0.25">
      <c r="B775" s="27" t="s">
        <v>0</v>
      </c>
      <c r="C775" s="6" t="s">
        <v>116</v>
      </c>
      <c r="D775" s="40" t="s">
        <v>235</v>
      </c>
      <c r="E775" s="22"/>
      <c r="F775" s="28"/>
      <c r="G775" s="28"/>
      <c r="H775" s="22"/>
      <c r="I775" s="48"/>
      <c r="J775" s="8"/>
      <c r="K775" s="24"/>
    </row>
    <row r="776" spans="2:14" ht="15" hidden="1" customHeight="1" outlineLevel="1" collapsed="1" x14ac:dyDescent="0.25">
      <c r="B776" s="27"/>
      <c r="C776" s="6" t="s">
        <v>219</v>
      </c>
      <c r="D776" s="40" t="s">
        <v>235</v>
      </c>
      <c r="E776" s="22"/>
      <c r="F776" s="28"/>
      <c r="G776" s="28"/>
      <c r="H776" s="22"/>
      <c r="I776" s="48"/>
      <c r="J776" s="8"/>
      <c r="K776" s="24"/>
    </row>
    <row r="777" spans="2:14" ht="15" hidden="1" customHeight="1" outlineLevel="1" collapsed="1" x14ac:dyDescent="0.25">
      <c r="B777" s="27" t="s">
        <v>0</v>
      </c>
      <c r="C777" s="6"/>
      <c r="E777" s="22"/>
      <c r="F777" s="28"/>
      <c r="G777" s="28"/>
      <c r="H777" s="22"/>
      <c r="I777" s="48"/>
      <c r="J777" s="8"/>
      <c r="K777" s="24"/>
    </row>
    <row r="778" spans="2:14" ht="15" customHeight="1" collapsed="1" x14ac:dyDescent="0.25">
      <c r="B778" s="27" t="s">
        <v>98</v>
      </c>
      <c r="C778" s="12"/>
      <c r="E778" s="22">
        <v>86</v>
      </c>
      <c r="F778" s="28">
        <v>3</v>
      </c>
      <c r="G778" s="28">
        <v>3</v>
      </c>
      <c r="H778" s="22">
        <v>52</v>
      </c>
      <c r="I778" s="48">
        <f>H778/E778</f>
        <v>0.60465116279069764</v>
      </c>
      <c r="J778" s="8"/>
      <c r="K778" s="24"/>
    </row>
    <row r="779" spans="2:14" ht="15" hidden="1" customHeight="1" outlineLevel="1" collapsed="1" x14ac:dyDescent="0.25">
      <c r="B779" s="27" t="s">
        <v>2</v>
      </c>
      <c r="C779" s="12"/>
      <c r="E779" s="22"/>
      <c r="F779" s="28"/>
      <c r="G779" s="28"/>
      <c r="H779" s="22"/>
      <c r="I779" s="48"/>
      <c r="J779" s="8"/>
      <c r="K779" s="24"/>
    </row>
    <row r="780" spans="2:14" ht="15" hidden="1" customHeight="1" outlineLevel="1" collapsed="1" x14ac:dyDescent="0.25">
      <c r="B780" s="27"/>
      <c r="C780" s="43" t="s">
        <v>216</v>
      </c>
      <c r="D780" s="40" t="s">
        <v>235</v>
      </c>
      <c r="E780" s="22"/>
      <c r="F780" s="28"/>
      <c r="G780" s="28"/>
      <c r="H780" s="22"/>
      <c r="I780" s="48"/>
      <c r="J780" s="8"/>
      <c r="K780" s="24"/>
    </row>
    <row r="781" spans="2:14" ht="15" hidden="1" customHeight="1" outlineLevel="1" collapsed="1" x14ac:dyDescent="0.25">
      <c r="B781" s="27" t="s">
        <v>0</v>
      </c>
      <c r="C781" s="43" t="s">
        <v>133</v>
      </c>
      <c r="D781" s="40" t="s">
        <v>235</v>
      </c>
      <c r="E781" s="22"/>
      <c r="F781" s="28"/>
      <c r="G781" s="29"/>
      <c r="H781" s="22"/>
      <c r="I781" s="48"/>
      <c r="J781" s="8"/>
      <c r="K781" s="24"/>
    </row>
    <row r="782" spans="2:14" ht="15" hidden="1" customHeight="1" outlineLevel="1" collapsed="1" x14ac:dyDescent="0.25">
      <c r="B782" s="27"/>
      <c r="C782" s="43" t="s">
        <v>217</v>
      </c>
      <c r="E782" s="22"/>
      <c r="F782" s="28"/>
      <c r="G782" s="29"/>
      <c r="H782" s="22"/>
      <c r="I782" s="48"/>
      <c r="J782" s="8"/>
      <c r="K782" s="24"/>
    </row>
    <row r="783" spans="2:14" ht="15" hidden="1" customHeight="1" outlineLevel="1" collapsed="1" x14ac:dyDescent="0.25">
      <c r="B783" s="27"/>
      <c r="C783" s="6" t="s">
        <v>116</v>
      </c>
      <c r="D783" s="40" t="s">
        <v>235</v>
      </c>
      <c r="E783" s="22"/>
      <c r="F783" s="28"/>
      <c r="G783" s="29"/>
      <c r="H783" s="22"/>
      <c r="I783" s="48"/>
      <c r="J783" s="8"/>
      <c r="K783" s="24"/>
    </row>
    <row r="784" spans="2:14" s="5" customFormat="1" ht="15" hidden="1" customHeight="1" outlineLevel="1" x14ac:dyDescent="0.25">
      <c r="B784" s="27" t="s">
        <v>0</v>
      </c>
      <c r="C784" s="43" t="s">
        <v>127</v>
      </c>
      <c r="D784" s="40"/>
      <c r="E784" s="22"/>
      <c r="F784" s="28"/>
      <c r="G784" s="29"/>
      <c r="H784" s="22"/>
      <c r="I784" s="48"/>
      <c r="J784" s="8"/>
      <c r="K784" s="24"/>
      <c r="L784"/>
      <c r="M784"/>
      <c r="N784"/>
    </row>
    <row r="785" spans="1:14" s="5" customFormat="1" ht="15" hidden="1" customHeight="1" outlineLevel="1" collapsed="1" x14ac:dyDescent="0.25">
      <c r="B785" s="27"/>
      <c r="C785" s="6" t="s">
        <v>117</v>
      </c>
      <c r="D785" s="40" t="s">
        <v>235</v>
      </c>
      <c r="E785" s="22"/>
      <c r="F785" s="28"/>
      <c r="G785" s="29"/>
      <c r="H785" s="22"/>
      <c r="I785" s="48"/>
      <c r="J785" s="8"/>
      <c r="K785" s="24"/>
    </row>
    <row r="786" spans="1:14" s="5" customFormat="1" ht="15" hidden="1" customHeight="1" outlineLevel="1" collapsed="1" x14ac:dyDescent="0.25">
      <c r="B786" s="27"/>
      <c r="C786" s="43" t="s">
        <v>143</v>
      </c>
      <c r="D786" s="40" t="s">
        <v>235</v>
      </c>
      <c r="E786" s="22"/>
      <c r="F786" s="28"/>
      <c r="G786" s="29"/>
      <c r="H786" s="22"/>
      <c r="I786" s="48"/>
      <c r="J786" s="8"/>
      <c r="K786" s="24"/>
    </row>
    <row r="787" spans="1:14" s="5" customFormat="1" ht="15" hidden="1" customHeight="1" outlineLevel="1" x14ac:dyDescent="0.25">
      <c r="B787" s="27"/>
      <c r="C787" s="43" t="s">
        <v>128</v>
      </c>
      <c r="D787" s="40" t="s">
        <v>235</v>
      </c>
      <c r="E787" s="22"/>
      <c r="F787" s="28"/>
      <c r="G787" s="29"/>
      <c r="H787" s="22"/>
      <c r="I787" s="48"/>
      <c r="J787" s="8"/>
      <c r="K787" s="24"/>
    </row>
    <row r="788" spans="1:14" s="5" customFormat="1" ht="15" hidden="1" customHeight="1" outlineLevel="1" collapsed="1" x14ac:dyDescent="0.25">
      <c r="B788" s="27"/>
      <c r="C788" s="43" t="s">
        <v>132</v>
      </c>
      <c r="D788" s="40" t="s">
        <v>235</v>
      </c>
      <c r="E788" s="22"/>
      <c r="F788" s="28"/>
      <c r="G788" s="29"/>
      <c r="H788" s="22"/>
      <c r="I788" s="48"/>
      <c r="J788" s="8"/>
      <c r="K788" s="24"/>
      <c r="L788"/>
      <c r="M788"/>
      <c r="N788"/>
    </row>
    <row r="789" spans="1:14" ht="15" hidden="1" customHeight="1" outlineLevel="1" collapsed="1" x14ac:dyDescent="0.25">
      <c r="B789" s="27"/>
      <c r="C789" s="43" t="s">
        <v>134</v>
      </c>
      <c r="D789" s="40" t="s">
        <v>235</v>
      </c>
      <c r="E789" s="22"/>
      <c r="F789" s="28"/>
      <c r="G789" s="29"/>
      <c r="H789" s="22"/>
      <c r="I789" s="48"/>
      <c r="J789" s="8"/>
      <c r="K789" s="24"/>
    </row>
    <row r="790" spans="1:14" s="5" customFormat="1" ht="15" customHeight="1" collapsed="1" x14ac:dyDescent="0.25">
      <c r="B790" s="27" t="s">
        <v>154</v>
      </c>
      <c r="C790" s="12"/>
      <c r="D790" s="40"/>
      <c r="E790" s="22">
        <v>88</v>
      </c>
      <c r="F790" s="28">
        <v>9</v>
      </c>
      <c r="G790" s="28">
        <v>8</v>
      </c>
      <c r="H790" s="22">
        <v>69</v>
      </c>
      <c r="I790" s="48">
        <f>H790/E790</f>
        <v>0.78409090909090906</v>
      </c>
      <c r="J790" s="8"/>
      <c r="K790" s="24"/>
      <c r="L790"/>
      <c r="M790"/>
      <c r="N790"/>
    </row>
    <row r="791" spans="1:14" s="5" customFormat="1" ht="15" hidden="1" customHeight="1" outlineLevel="1" collapsed="1" x14ac:dyDescent="0.25">
      <c r="B791" s="27" t="s">
        <v>4</v>
      </c>
      <c r="C791" s="12"/>
      <c r="D791" s="40"/>
      <c r="E791" s="22"/>
      <c r="F791" s="28"/>
      <c r="G791" s="28"/>
      <c r="H791" s="22"/>
      <c r="I791" s="48"/>
      <c r="J791" s="8"/>
      <c r="K791" s="24"/>
      <c r="L791"/>
      <c r="M791"/>
      <c r="N791"/>
    </row>
    <row r="792" spans="1:14" s="5" customFormat="1" ht="15" hidden="1" customHeight="1" outlineLevel="1" x14ac:dyDescent="0.25">
      <c r="B792" s="27" t="s">
        <v>0</v>
      </c>
      <c r="C792" s="43" t="s">
        <v>216</v>
      </c>
      <c r="D792" s="40" t="s">
        <v>235</v>
      </c>
      <c r="E792" s="22"/>
      <c r="F792" s="28"/>
      <c r="G792" s="29"/>
      <c r="H792" s="22"/>
      <c r="I792" s="48"/>
      <c r="J792" s="8"/>
      <c r="K792" s="24"/>
      <c r="L792"/>
      <c r="M792"/>
      <c r="N792"/>
    </row>
    <row r="793" spans="1:14" s="2" customFormat="1" ht="15" hidden="1" customHeight="1" outlineLevel="1" collapsed="1" x14ac:dyDescent="0.25">
      <c r="A793" s="5"/>
      <c r="B793" s="27" t="s">
        <v>0</v>
      </c>
      <c r="C793" s="43" t="s">
        <v>116</v>
      </c>
      <c r="D793" s="40" t="s">
        <v>235</v>
      </c>
      <c r="E793" s="22"/>
      <c r="F793" s="28"/>
      <c r="G793" s="29"/>
      <c r="H793" s="22"/>
      <c r="I793" s="48"/>
      <c r="J793" s="8"/>
      <c r="K793" s="24"/>
      <c r="L793"/>
      <c r="M793"/>
      <c r="N793"/>
    </row>
    <row r="794" spans="1:14" s="5" customFormat="1" ht="15" hidden="1" customHeight="1" outlineLevel="1" collapsed="1" x14ac:dyDescent="0.25">
      <c r="B794" s="27" t="s">
        <v>0</v>
      </c>
      <c r="C794" s="43" t="s">
        <v>127</v>
      </c>
      <c r="D794" s="40"/>
      <c r="E794" s="22"/>
      <c r="F794" s="28"/>
      <c r="G794" s="29"/>
      <c r="H794" s="22"/>
      <c r="I794" s="48"/>
      <c r="J794" s="8"/>
      <c r="K794" s="24"/>
      <c r="L794"/>
      <c r="M794"/>
      <c r="N794"/>
    </row>
    <row r="795" spans="1:14" s="2" customFormat="1" ht="15" hidden="1" customHeight="1" outlineLevel="1" collapsed="1" x14ac:dyDescent="0.25">
      <c r="A795" s="5"/>
      <c r="B795" s="27"/>
      <c r="C795" s="43" t="s">
        <v>128</v>
      </c>
      <c r="D795" s="40" t="s">
        <v>235</v>
      </c>
      <c r="E795" s="22"/>
      <c r="F795" s="28"/>
      <c r="G795" s="29"/>
      <c r="H795" s="22"/>
      <c r="I795" s="48"/>
      <c r="J795" s="8"/>
      <c r="K795" s="24"/>
      <c r="L795"/>
      <c r="M795"/>
      <c r="N795"/>
    </row>
    <row r="796" spans="1:14" s="5" customFormat="1" ht="15" hidden="1" customHeight="1" outlineLevel="1" collapsed="1" x14ac:dyDescent="0.25">
      <c r="B796" s="27"/>
      <c r="C796" s="43" t="s">
        <v>218</v>
      </c>
      <c r="D796" s="40"/>
      <c r="E796" s="22"/>
      <c r="F796" s="28"/>
      <c r="G796" s="29"/>
      <c r="H796" s="22"/>
      <c r="I796" s="48"/>
      <c r="J796" s="8"/>
      <c r="K796" s="24"/>
      <c r="L796"/>
      <c r="M796"/>
      <c r="N796"/>
    </row>
    <row r="797" spans="1:14" ht="15" customHeight="1" collapsed="1" x14ac:dyDescent="0.25">
      <c r="B797" s="27" t="s">
        <v>155</v>
      </c>
      <c r="C797" s="12"/>
      <c r="E797" s="22">
        <v>89</v>
      </c>
      <c r="F797" s="28">
        <v>4</v>
      </c>
      <c r="G797" s="28">
        <v>3</v>
      </c>
      <c r="H797" s="22">
        <v>63</v>
      </c>
      <c r="I797" s="48">
        <f>H797/E797</f>
        <v>0.7078651685393258</v>
      </c>
      <c r="J797" s="8"/>
      <c r="K797" s="24"/>
    </row>
    <row r="798" spans="1:14" s="5" customFormat="1" ht="15" hidden="1" customHeight="1" outlineLevel="1" collapsed="1" x14ac:dyDescent="0.25">
      <c r="B798" s="27" t="s">
        <v>68</v>
      </c>
      <c r="C798" s="12"/>
      <c r="D798" s="40"/>
      <c r="E798" s="22"/>
      <c r="F798" s="28"/>
      <c r="G798" s="28"/>
      <c r="H798" s="22"/>
      <c r="I798" s="48"/>
      <c r="J798" s="8"/>
      <c r="K798" s="24"/>
    </row>
    <row r="799" spans="1:14" s="5" customFormat="1" ht="15" hidden="1" customHeight="1" outlineLevel="1" x14ac:dyDescent="0.25">
      <c r="B799" s="27" t="s">
        <v>0</v>
      </c>
      <c r="C799" s="43" t="s">
        <v>216</v>
      </c>
      <c r="D799" s="40" t="s">
        <v>235</v>
      </c>
      <c r="E799" s="22"/>
      <c r="F799" s="28"/>
      <c r="G799" s="28"/>
      <c r="H799" s="22"/>
      <c r="I799" s="48"/>
      <c r="J799" s="8"/>
      <c r="K799" s="24"/>
      <c r="L799"/>
      <c r="M799"/>
      <c r="N799"/>
    </row>
    <row r="800" spans="1:14" s="5" customFormat="1" ht="15" hidden="1" customHeight="1" outlineLevel="1" x14ac:dyDescent="0.25">
      <c r="B800" s="27"/>
      <c r="C800" s="6" t="s">
        <v>136</v>
      </c>
      <c r="D800" s="40" t="s">
        <v>235</v>
      </c>
      <c r="E800" s="22"/>
      <c r="F800" s="28"/>
      <c r="G800" s="28"/>
      <c r="H800" s="22"/>
      <c r="I800" s="48"/>
      <c r="J800" s="8"/>
      <c r="K800" s="24"/>
      <c r="L800"/>
      <c r="M800"/>
      <c r="N800"/>
    </row>
    <row r="801" spans="2:14" s="5" customFormat="1" ht="15" hidden="1" customHeight="1" outlineLevel="1" collapsed="1" x14ac:dyDescent="0.25">
      <c r="B801" s="27" t="s">
        <v>0</v>
      </c>
      <c r="C801" s="43" t="s">
        <v>116</v>
      </c>
      <c r="D801" s="40" t="s">
        <v>235</v>
      </c>
      <c r="E801" s="22"/>
      <c r="F801" s="28"/>
      <c r="G801" s="28"/>
      <c r="H801" s="22"/>
      <c r="I801" s="48"/>
      <c r="J801" s="8"/>
      <c r="K801" s="24"/>
      <c r="L801"/>
      <c r="M801"/>
      <c r="N801"/>
    </row>
    <row r="802" spans="2:14" s="5" customFormat="1" ht="15" hidden="1" customHeight="1" outlineLevel="1" x14ac:dyDescent="0.25">
      <c r="B802" s="27"/>
      <c r="C802" s="43" t="s">
        <v>127</v>
      </c>
      <c r="D802" s="40"/>
      <c r="E802" s="22"/>
      <c r="F802" s="28"/>
      <c r="G802" s="28"/>
      <c r="H802" s="22"/>
      <c r="I802" s="48"/>
      <c r="J802" s="8"/>
      <c r="K802" s="24"/>
    </row>
    <row r="803" spans="2:14" s="5" customFormat="1" ht="15" hidden="1" customHeight="1" outlineLevel="1" collapsed="1" x14ac:dyDescent="0.25">
      <c r="B803" s="27"/>
      <c r="C803" s="6" t="s">
        <v>117</v>
      </c>
      <c r="D803" s="40" t="s">
        <v>235</v>
      </c>
      <c r="E803" s="22"/>
      <c r="F803" s="28"/>
      <c r="G803" s="28"/>
      <c r="H803" s="22"/>
      <c r="I803" s="48"/>
      <c r="J803" s="8"/>
      <c r="K803" s="24"/>
      <c r="L803"/>
      <c r="M803"/>
      <c r="N803"/>
    </row>
    <row r="804" spans="2:14" s="5" customFormat="1" ht="15" hidden="1" customHeight="1" outlineLevel="1" collapsed="1" x14ac:dyDescent="0.25">
      <c r="B804" s="27"/>
      <c r="C804" s="6" t="s">
        <v>143</v>
      </c>
      <c r="D804" s="40" t="s">
        <v>235</v>
      </c>
      <c r="E804" s="22"/>
      <c r="F804" s="28"/>
      <c r="G804" s="28"/>
      <c r="H804" s="22"/>
      <c r="I804" s="48"/>
      <c r="J804" s="8"/>
      <c r="K804" s="24"/>
      <c r="L804"/>
      <c r="M804"/>
      <c r="N804"/>
    </row>
    <row r="805" spans="2:14" s="5" customFormat="1" ht="15" hidden="1" customHeight="1" outlineLevel="1" x14ac:dyDescent="0.25">
      <c r="B805" s="27"/>
      <c r="C805" s="43" t="s">
        <v>128</v>
      </c>
      <c r="D805" s="40"/>
      <c r="E805" s="22"/>
      <c r="F805" s="28"/>
      <c r="G805" s="28"/>
      <c r="H805" s="22"/>
      <c r="I805" s="48"/>
      <c r="J805" s="8"/>
      <c r="K805" s="24"/>
      <c r="L805"/>
      <c r="M805"/>
      <c r="N805"/>
    </row>
    <row r="806" spans="2:14" s="5" customFormat="1" ht="15" hidden="1" customHeight="1" outlineLevel="1" collapsed="1" x14ac:dyDescent="0.25">
      <c r="B806" s="27"/>
      <c r="C806" s="6" t="s">
        <v>132</v>
      </c>
      <c r="D806" s="40" t="s">
        <v>235</v>
      </c>
      <c r="E806" s="22"/>
      <c r="F806" s="28"/>
      <c r="G806" s="28"/>
      <c r="H806" s="22"/>
      <c r="I806" s="48"/>
      <c r="J806" s="8"/>
      <c r="K806" s="24"/>
      <c r="L806"/>
      <c r="M806"/>
      <c r="N806"/>
    </row>
    <row r="807" spans="2:14" s="5" customFormat="1" ht="15" hidden="1" customHeight="1" outlineLevel="1" x14ac:dyDescent="0.25">
      <c r="B807" s="27"/>
      <c r="C807" s="43" t="s">
        <v>218</v>
      </c>
      <c r="D807" s="40"/>
      <c r="E807" s="22"/>
      <c r="F807" s="28"/>
      <c r="G807" s="28"/>
      <c r="H807" s="22"/>
      <c r="I807" s="48"/>
      <c r="J807" s="8"/>
      <c r="K807" s="24"/>
      <c r="L807"/>
      <c r="M807"/>
      <c r="N807"/>
    </row>
    <row r="808" spans="2:14" s="5" customFormat="1" ht="15" customHeight="1" collapsed="1" x14ac:dyDescent="0.25">
      <c r="B808" s="27" t="s">
        <v>68</v>
      </c>
      <c r="C808" s="12"/>
      <c r="D808" s="40"/>
      <c r="E808" s="22">
        <v>90</v>
      </c>
      <c r="F808" s="28">
        <v>8</v>
      </c>
      <c r="G808" s="28">
        <v>6</v>
      </c>
      <c r="H808" s="22">
        <v>62</v>
      </c>
      <c r="I808" s="48">
        <f>H808/E808</f>
        <v>0.68888888888888888</v>
      </c>
      <c r="J808" s="8"/>
      <c r="K808" s="24"/>
    </row>
    <row r="809" spans="2:14" s="5" customFormat="1" ht="15" hidden="1" customHeight="1" outlineLevel="1" collapsed="1" x14ac:dyDescent="0.25">
      <c r="B809" s="27" t="s">
        <v>74</v>
      </c>
      <c r="C809" s="12"/>
      <c r="D809" s="40"/>
      <c r="E809" s="22"/>
      <c r="F809" s="28"/>
      <c r="G809" s="28"/>
      <c r="H809" s="22"/>
      <c r="I809" s="48"/>
      <c r="J809" s="8"/>
      <c r="K809" s="24"/>
      <c r="L809"/>
      <c r="M809"/>
      <c r="N809"/>
    </row>
    <row r="810" spans="2:14" s="5" customFormat="1" ht="15" hidden="1" customHeight="1" outlineLevel="1" x14ac:dyDescent="0.25">
      <c r="B810" s="27"/>
      <c r="C810" s="6" t="s">
        <v>116</v>
      </c>
      <c r="D810" s="40" t="s">
        <v>235</v>
      </c>
      <c r="E810" s="22"/>
      <c r="F810" s="28"/>
      <c r="G810" s="28"/>
      <c r="H810" s="22"/>
      <c r="I810" s="48"/>
      <c r="J810" s="8"/>
      <c r="K810" s="24"/>
      <c r="L810"/>
      <c r="M810"/>
      <c r="N810"/>
    </row>
    <row r="811" spans="2:14" ht="15" hidden="1" customHeight="1" outlineLevel="1" collapsed="1" x14ac:dyDescent="0.25">
      <c r="B811" s="27" t="s">
        <v>0</v>
      </c>
      <c r="C811" s="6" t="s">
        <v>117</v>
      </c>
      <c r="D811" s="40" t="s">
        <v>235</v>
      </c>
      <c r="E811" s="22"/>
      <c r="F811" s="28"/>
      <c r="G811" s="28"/>
      <c r="H811" s="22"/>
      <c r="I811" s="48"/>
      <c r="J811" s="8"/>
      <c r="K811" s="24"/>
    </row>
    <row r="812" spans="2:14" ht="15" hidden="1" customHeight="1" outlineLevel="1" collapsed="1" x14ac:dyDescent="0.25">
      <c r="B812" s="27" t="s">
        <v>0</v>
      </c>
      <c r="C812" s="6" t="s">
        <v>218</v>
      </c>
      <c r="D812" s="40" t="s">
        <v>235</v>
      </c>
      <c r="E812" s="22"/>
      <c r="F812" s="28"/>
      <c r="G812" s="28"/>
      <c r="H812" s="22"/>
      <c r="I812" s="48"/>
      <c r="J812" s="8"/>
      <c r="K812" s="24"/>
    </row>
    <row r="813" spans="2:14" ht="15" customHeight="1" collapsed="1" x14ac:dyDescent="0.25">
      <c r="B813" s="27" t="s">
        <v>74</v>
      </c>
      <c r="C813" s="12"/>
      <c r="E813" s="22">
        <v>90</v>
      </c>
      <c r="F813" s="28">
        <v>3</v>
      </c>
      <c r="G813" s="28">
        <v>3</v>
      </c>
      <c r="H813" s="22">
        <v>75</v>
      </c>
      <c r="I813" s="48">
        <f>H813/E813</f>
        <v>0.83333333333333337</v>
      </c>
      <c r="J813" s="8"/>
      <c r="K813" s="24"/>
    </row>
    <row r="814" spans="2:14" ht="15" hidden="1" customHeight="1" outlineLevel="1" collapsed="1" x14ac:dyDescent="0.25">
      <c r="B814" s="27" t="s">
        <v>30</v>
      </c>
      <c r="C814" s="12"/>
      <c r="E814" s="22"/>
      <c r="F814" s="28"/>
      <c r="G814" s="28"/>
      <c r="H814" s="22"/>
      <c r="I814" s="48"/>
      <c r="J814" s="8"/>
      <c r="K814" s="24"/>
    </row>
    <row r="815" spans="2:14" ht="15" hidden="1" customHeight="1" outlineLevel="1" collapsed="1" x14ac:dyDescent="0.25">
      <c r="B815" s="27" t="s">
        <v>0</v>
      </c>
      <c r="C815" s="6" t="s">
        <v>216</v>
      </c>
      <c r="D815" s="40" t="s">
        <v>235</v>
      </c>
      <c r="E815" s="22"/>
      <c r="F815" s="28"/>
      <c r="G815" s="28"/>
      <c r="H815" s="22"/>
      <c r="I815" s="48"/>
      <c r="J815" s="8"/>
      <c r="K815" s="24"/>
    </row>
    <row r="816" spans="2:14" s="5" customFormat="1" ht="15" hidden="1" customHeight="1" outlineLevel="1" collapsed="1" x14ac:dyDescent="0.25">
      <c r="B816" s="27" t="s">
        <v>0</v>
      </c>
      <c r="C816" s="6" t="s">
        <v>116</v>
      </c>
      <c r="D816" s="40" t="s">
        <v>235</v>
      </c>
      <c r="E816" s="22"/>
      <c r="F816" s="28"/>
      <c r="G816" s="28"/>
      <c r="H816" s="22"/>
      <c r="I816" s="48"/>
      <c r="J816" s="8"/>
      <c r="K816" s="24"/>
    </row>
    <row r="817" spans="2:14" ht="15" hidden="1" customHeight="1" outlineLevel="1" collapsed="1" x14ac:dyDescent="0.25">
      <c r="B817" s="27"/>
      <c r="C817" s="6" t="s">
        <v>128</v>
      </c>
      <c r="D817" s="40" t="s">
        <v>235</v>
      </c>
      <c r="E817" s="22"/>
      <c r="F817" s="28"/>
      <c r="G817" s="28"/>
      <c r="H817" s="22"/>
      <c r="I817" s="48"/>
      <c r="J817" s="8"/>
      <c r="K817" s="24"/>
    </row>
    <row r="818" spans="2:14" s="5" customFormat="1" ht="15" customHeight="1" collapsed="1" x14ac:dyDescent="0.25">
      <c r="B818" s="27" t="s">
        <v>186</v>
      </c>
      <c r="C818" s="12"/>
      <c r="D818" s="40"/>
      <c r="E818" s="22">
        <v>92</v>
      </c>
      <c r="F818" s="28">
        <v>3</v>
      </c>
      <c r="G818" s="28">
        <v>3</v>
      </c>
      <c r="H818" s="22">
        <v>60</v>
      </c>
      <c r="I818" s="48">
        <f>H818/E818</f>
        <v>0.65217391304347827</v>
      </c>
      <c r="J818" s="8"/>
      <c r="K818" s="24"/>
      <c r="L818"/>
      <c r="M818"/>
      <c r="N818"/>
    </row>
    <row r="819" spans="2:14" s="5" customFormat="1" ht="15" hidden="1" customHeight="1" outlineLevel="1" collapsed="1" x14ac:dyDescent="0.25">
      <c r="B819" s="27" t="s">
        <v>225</v>
      </c>
      <c r="C819" s="12"/>
      <c r="D819" s="40"/>
      <c r="E819" s="22"/>
      <c r="F819" s="28"/>
      <c r="G819" s="28"/>
      <c r="H819" s="22"/>
      <c r="I819" s="48"/>
      <c r="J819" s="8"/>
      <c r="K819" s="24"/>
      <c r="L819"/>
      <c r="M819"/>
      <c r="N819"/>
    </row>
    <row r="820" spans="2:14" s="5" customFormat="1" ht="15" hidden="1" customHeight="1" outlineLevel="1" collapsed="1" x14ac:dyDescent="0.25">
      <c r="B820" s="27" t="s">
        <v>0</v>
      </c>
      <c r="C820" s="43" t="s">
        <v>216</v>
      </c>
      <c r="D820" s="40"/>
      <c r="E820" s="22"/>
      <c r="F820" s="28"/>
      <c r="G820" s="29"/>
      <c r="H820" s="22"/>
      <c r="I820" s="48"/>
      <c r="J820" s="8"/>
      <c r="K820" s="24"/>
      <c r="L820"/>
      <c r="M820"/>
      <c r="N820"/>
    </row>
    <row r="821" spans="2:14" s="5" customFormat="1" ht="15" hidden="1" customHeight="1" outlineLevel="1" x14ac:dyDescent="0.25">
      <c r="B821" s="27" t="s">
        <v>0</v>
      </c>
      <c r="C821" s="43" t="s">
        <v>133</v>
      </c>
      <c r="D821" s="40"/>
      <c r="E821" s="22"/>
      <c r="F821" s="28"/>
      <c r="G821" s="29"/>
      <c r="H821" s="22"/>
      <c r="I821" s="48"/>
      <c r="J821" s="8"/>
      <c r="K821" s="24"/>
    </row>
    <row r="822" spans="2:14" s="5" customFormat="1" ht="15" hidden="1" customHeight="1" outlineLevel="1" x14ac:dyDescent="0.25">
      <c r="B822" s="27"/>
      <c r="C822" s="43" t="s">
        <v>217</v>
      </c>
      <c r="D822" s="40"/>
      <c r="E822" s="22"/>
      <c r="F822" s="28"/>
      <c r="G822" s="29"/>
      <c r="H822" s="22"/>
      <c r="I822" s="48"/>
      <c r="J822" s="8"/>
      <c r="K822" s="24"/>
      <c r="L822"/>
      <c r="M822"/>
      <c r="N822"/>
    </row>
    <row r="823" spans="2:14" ht="15" hidden="1" customHeight="1" outlineLevel="1" collapsed="1" x14ac:dyDescent="0.25">
      <c r="B823" s="27"/>
      <c r="C823" s="6" t="s">
        <v>116</v>
      </c>
      <c r="D823" s="40" t="s">
        <v>235</v>
      </c>
      <c r="E823" s="22"/>
      <c r="F823" s="28"/>
      <c r="G823" s="29"/>
      <c r="H823" s="22"/>
      <c r="I823" s="48"/>
      <c r="J823" s="8"/>
      <c r="K823" s="24"/>
    </row>
    <row r="824" spans="2:14" s="5" customFormat="1" ht="15" hidden="1" customHeight="1" outlineLevel="1" x14ac:dyDescent="0.25">
      <c r="B824" s="27"/>
      <c r="C824" s="44" t="s">
        <v>127</v>
      </c>
      <c r="D824" s="40"/>
      <c r="E824" s="22"/>
      <c r="F824" s="28"/>
      <c r="G824" s="29"/>
      <c r="H824" s="22"/>
      <c r="I824" s="48"/>
      <c r="J824" s="8"/>
      <c r="K824" s="24"/>
    </row>
    <row r="825" spans="2:14" s="5" customFormat="1" ht="15" hidden="1" customHeight="1" outlineLevel="1" collapsed="1" x14ac:dyDescent="0.25">
      <c r="B825" s="27"/>
      <c r="C825" s="43" t="s">
        <v>128</v>
      </c>
      <c r="D825" s="40"/>
      <c r="E825" s="22"/>
      <c r="F825" s="28"/>
      <c r="G825" s="29"/>
      <c r="H825" s="22"/>
      <c r="I825" s="48"/>
      <c r="J825" s="8"/>
      <c r="K825" s="24"/>
      <c r="L825"/>
      <c r="M825"/>
      <c r="N825"/>
    </row>
    <row r="826" spans="2:14" s="5" customFormat="1" ht="15" hidden="1" customHeight="1" outlineLevel="1" collapsed="1" x14ac:dyDescent="0.25">
      <c r="B826" s="27"/>
      <c r="C826" s="43" t="s">
        <v>134</v>
      </c>
      <c r="D826" s="40"/>
      <c r="E826" s="22"/>
      <c r="F826" s="28"/>
      <c r="G826" s="29"/>
      <c r="H826" s="22"/>
      <c r="I826" s="48"/>
      <c r="J826" s="8"/>
      <c r="K826" s="24"/>
      <c r="L826"/>
      <c r="M826"/>
      <c r="N826"/>
    </row>
    <row r="827" spans="2:14" s="5" customFormat="1" ht="15" customHeight="1" collapsed="1" x14ac:dyDescent="0.25">
      <c r="B827" s="27" t="s">
        <v>225</v>
      </c>
      <c r="C827" s="12"/>
      <c r="D827" s="40"/>
      <c r="E827" s="22">
        <v>93</v>
      </c>
      <c r="F827" s="28">
        <v>6</v>
      </c>
      <c r="G827" s="28">
        <v>1</v>
      </c>
      <c r="H827" s="39" t="s">
        <v>215</v>
      </c>
      <c r="I827" s="50" t="s">
        <v>215</v>
      </c>
      <c r="J827" s="8"/>
      <c r="K827" s="24"/>
      <c r="L827"/>
      <c r="M827"/>
      <c r="N827"/>
    </row>
    <row r="828" spans="2:14" s="5" customFormat="1" ht="15" hidden="1" customHeight="1" outlineLevel="1" collapsed="1" x14ac:dyDescent="0.25">
      <c r="B828" s="27" t="s">
        <v>138</v>
      </c>
      <c r="C828" s="12"/>
      <c r="D828" s="40"/>
      <c r="E828" s="22"/>
      <c r="F828" s="28"/>
      <c r="G828" s="28"/>
      <c r="H828" s="22"/>
      <c r="I828" s="48"/>
      <c r="J828" s="8"/>
      <c r="K828" s="24"/>
      <c r="L828"/>
      <c r="M828"/>
      <c r="N828"/>
    </row>
    <row r="829" spans="2:14" s="5" customFormat="1" ht="15" hidden="1" customHeight="1" outlineLevel="1" collapsed="1" x14ac:dyDescent="0.25">
      <c r="B829" s="27" t="s">
        <v>0</v>
      </c>
      <c r="C829" s="6" t="s">
        <v>216</v>
      </c>
      <c r="D829" s="40" t="s">
        <v>235</v>
      </c>
      <c r="E829" s="22"/>
      <c r="F829" s="28"/>
      <c r="G829" s="29"/>
      <c r="H829" s="22"/>
      <c r="I829" s="48"/>
      <c r="J829" s="8"/>
      <c r="K829" s="24"/>
      <c r="L829"/>
      <c r="M829"/>
      <c r="N829"/>
    </row>
    <row r="830" spans="2:14" s="5" customFormat="1" ht="15" hidden="1" customHeight="1" outlineLevel="1" collapsed="1" x14ac:dyDescent="0.25">
      <c r="B830" s="27" t="s">
        <v>0</v>
      </c>
      <c r="C830" s="6" t="s">
        <v>116</v>
      </c>
      <c r="D830" s="40" t="s">
        <v>235</v>
      </c>
      <c r="E830" s="22"/>
      <c r="F830" s="28"/>
      <c r="G830" s="29"/>
      <c r="H830" s="22"/>
      <c r="I830" s="48"/>
      <c r="J830" s="8"/>
      <c r="K830" s="24"/>
      <c r="L830"/>
      <c r="M830"/>
      <c r="N830"/>
    </row>
    <row r="831" spans="2:14" s="5" customFormat="1" ht="15" hidden="1" customHeight="1" outlineLevel="1" collapsed="1" x14ac:dyDescent="0.25">
      <c r="B831" s="27"/>
      <c r="C831" s="6" t="s">
        <v>117</v>
      </c>
      <c r="D831" s="40" t="s">
        <v>235</v>
      </c>
      <c r="E831" s="22"/>
      <c r="F831" s="28"/>
      <c r="G831" s="29"/>
      <c r="H831" s="22"/>
      <c r="I831" s="48"/>
      <c r="J831" s="8"/>
      <c r="K831" s="24"/>
      <c r="L831"/>
      <c r="M831"/>
      <c r="N831"/>
    </row>
    <row r="832" spans="2:14" s="5" customFormat="1" ht="15" hidden="1" customHeight="1" outlineLevel="1" x14ac:dyDescent="0.25">
      <c r="B832" s="27"/>
      <c r="C832" s="6" t="s">
        <v>128</v>
      </c>
      <c r="D832" s="40" t="s">
        <v>235</v>
      </c>
      <c r="E832" s="22"/>
      <c r="F832" s="28"/>
      <c r="G832" s="29"/>
      <c r="H832" s="22"/>
      <c r="I832" s="48"/>
      <c r="J832" s="8"/>
      <c r="K832" s="24"/>
      <c r="L832"/>
      <c r="M832"/>
      <c r="N832"/>
    </row>
    <row r="833" spans="2:14" s="5" customFormat="1" ht="15" customHeight="1" collapsed="1" x14ac:dyDescent="0.25">
      <c r="B833" s="27" t="s">
        <v>176</v>
      </c>
      <c r="C833" s="12"/>
      <c r="D833" s="40"/>
      <c r="E833" s="22">
        <v>93</v>
      </c>
      <c r="F833" s="28">
        <v>4</v>
      </c>
      <c r="G833" s="28">
        <v>4</v>
      </c>
      <c r="H833" s="22">
        <v>70</v>
      </c>
      <c r="I833" s="48">
        <f>H833/E833</f>
        <v>0.75268817204301075</v>
      </c>
      <c r="J833" s="8"/>
      <c r="K833" s="24"/>
      <c r="L833"/>
      <c r="M833"/>
      <c r="N833"/>
    </row>
    <row r="834" spans="2:14" s="5" customFormat="1" ht="15" hidden="1" customHeight="1" outlineLevel="1" collapsed="1" x14ac:dyDescent="0.25">
      <c r="B834" s="27" t="s">
        <v>69</v>
      </c>
      <c r="C834" s="12"/>
      <c r="D834" s="40"/>
      <c r="E834" s="22"/>
      <c r="F834" s="28"/>
      <c r="G834" s="28"/>
      <c r="H834" s="22"/>
      <c r="I834" s="48"/>
      <c r="J834" s="8"/>
      <c r="K834" s="24"/>
      <c r="L834"/>
      <c r="M834"/>
      <c r="N834"/>
    </row>
    <row r="835" spans="2:14" s="5" customFormat="1" ht="15" hidden="1" customHeight="1" outlineLevel="1" x14ac:dyDescent="0.25">
      <c r="B835" s="27" t="s">
        <v>0</v>
      </c>
      <c r="C835" s="6" t="s">
        <v>216</v>
      </c>
      <c r="D835" s="40" t="s">
        <v>235</v>
      </c>
      <c r="E835" s="22"/>
      <c r="F835" s="28"/>
      <c r="G835" s="28"/>
      <c r="H835" s="22"/>
      <c r="I835" s="48"/>
      <c r="J835" s="8"/>
      <c r="K835" s="24"/>
    </row>
    <row r="836" spans="2:14" s="5" customFormat="1" ht="15" hidden="1" customHeight="1" outlineLevel="1" x14ac:dyDescent="0.25">
      <c r="B836" s="27"/>
      <c r="C836" s="6" t="s">
        <v>217</v>
      </c>
      <c r="D836" s="40" t="s">
        <v>235</v>
      </c>
      <c r="E836" s="22"/>
      <c r="F836" s="28"/>
      <c r="G836" s="28"/>
      <c r="H836" s="22"/>
      <c r="I836" s="48"/>
      <c r="J836" s="8"/>
      <c r="K836" s="24"/>
    </row>
    <row r="837" spans="2:14" s="5" customFormat="1" ht="15" hidden="1" customHeight="1" outlineLevel="1" collapsed="1" x14ac:dyDescent="0.25">
      <c r="B837" s="27" t="s">
        <v>0</v>
      </c>
      <c r="C837" s="6" t="s">
        <v>116</v>
      </c>
      <c r="D837" s="40" t="s">
        <v>235</v>
      </c>
      <c r="E837" s="22"/>
      <c r="F837" s="28"/>
      <c r="G837" s="28"/>
      <c r="H837" s="22"/>
      <c r="I837" s="48"/>
      <c r="J837" s="8"/>
      <c r="K837" s="24"/>
      <c r="L837"/>
      <c r="M837"/>
      <c r="N837"/>
    </row>
    <row r="838" spans="2:14" s="5" customFormat="1" ht="15" hidden="1" customHeight="1" outlineLevel="1" collapsed="1" x14ac:dyDescent="0.25">
      <c r="B838" s="27" t="s">
        <v>0</v>
      </c>
      <c r="C838" s="44" t="s">
        <v>127</v>
      </c>
      <c r="D838" s="40"/>
      <c r="E838" s="22"/>
      <c r="F838" s="28"/>
      <c r="G838" s="28"/>
      <c r="H838" s="22"/>
      <c r="I838" s="48"/>
      <c r="J838" s="8"/>
      <c r="K838" s="24"/>
      <c r="L838"/>
      <c r="M838"/>
      <c r="N838"/>
    </row>
    <row r="839" spans="2:14" s="5" customFormat="1" ht="15" hidden="1" customHeight="1" outlineLevel="1" x14ac:dyDescent="0.25">
      <c r="B839" s="27"/>
      <c r="C839" s="6" t="s">
        <v>117</v>
      </c>
      <c r="D839" s="40" t="s">
        <v>235</v>
      </c>
      <c r="E839" s="22"/>
      <c r="F839" s="28"/>
      <c r="G839" s="28"/>
      <c r="H839" s="22"/>
      <c r="I839" s="48"/>
      <c r="J839" s="8"/>
      <c r="K839" s="24"/>
      <c r="L839"/>
      <c r="M839"/>
      <c r="N839"/>
    </row>
    <row r="840" spans="2:14" s="5" customFormat="1" ht="15" hidden="1" customHeight="1" outlineLevel="1" collapsed="1" x14ac:dyDescent="0.25">
      <c r="B840" s="27"/>
      <c r="C840" s="6" t="s">
        <v>128</v>
      </c>
      <c r="D840" s="40" t="s">
        <v>235</v>
      </c>
      <c r="E840" s="22"/>
      <c r="F840" s="28"/>
      <c r="G840" s="28"/>
      <c r="H840" s="22"/>
      <c r="I840" s="48"/>
      <c r="J840" s="8"/>
      <c r="K840" s="24"/>
      <c r="L840"/>
      <c r="M840"/>
      <c r="N840"/>
    </row>
    <row r="841" spans="2:14" s="5" customFormat="1" ht="15" hidden="1" customHeight="1" outlineLevel="1" x14ac:dyDescent="0.25">
      <c r="B841" s="27"/>
      <c r="C841" s="6" t="s">
        <v>218</v>
      </c>
      <c r="D841" s="40" t="s">
        <v>235</v>
      </c>
      <c r="E841" s="22"/>
      <c r="F841" s="28"/>
      <c r="G841" s="28"/>
      <c r="H841" s="22"/>
      <c r="I841" s="48"/>
      <c r="J841" s="8"/>
      <c r="K841" s="24"/>
    </row>
    <row r="842" spans="2:14" s="5" customFormat="1" ht="15" hidden="1" customHeight="1" outlineLevel="1" collapsed="1" x14ac:dyDescent="0.25">
      <c r="B842" s="27"/>
      <c r="C842" s="6" t="s">
        <v>134</v>
      </c>
      <c r="D842" s="40" t="s">
        <v>235</v>
      </c>
      <c r="E842" s="22"/>
      <c r="F842" s="28"/>
      <c r="G842" s="28"/>
      <c r="H842" s="22"/>
      <c r="I842" s="48"/>
      <c r="J842" s="8"/>
      <c r="K842" s="24"/>
      <c r="L842"/>
      <c r="M842"/>
      <c r="N842"/>
    </row>
    <row r="843" spans="2:14" s="5" customFormat="1" ht="15" customHeight="1" collapsed="1" x14ac:dyDescent="0.25">
      <c r="B843" s="27" t="s">
        <v>69</v>
      </c>
      <c r="C843" s="12"/>
      <c r="D843" s="40"/>
      <c r="E843" s="22">
        <v>95</v>
      </c>
      <c r="F843" s="28">
        <v>7</v>
      </c>
      <c r="G843" s="28">
        <v>7</v>
      </c>
      <c r="H843" s="22">
        <v>84</v>
      </c>
      <c r="I843" s="48">
        <f>H843/E843</f>
        <v>0.88421052631578945</v>
      </c>
      <c r="J843" s="8"/>
      <c r="K843" s="24"/>
    </row>
    <row r="844" spans="2:14" s="5" customFormat="1" ht="15" hidden="1" customHeight="1" outlineLevel="1" x14ac:dyDescent="0.25">
      <c r="B844" s="27" t="s">
        <v>90</v>
      </c>
      <c r="C844" s="12"/>
      <c r="D844" s="40"/>
      <c r="E844" s="22"/>
      <c r="F844" s="28"/>
      <c r="G844" s="28"/>
      <c r="H844" s="22"/>
      <c r="I844" s="48"/>
      <c r="J844" s="8"/>
      <c r="K844" s="24"/>
    </row>
    <row r="845" spans="2:14" s="5" customFormat="1" ht="15" hidden="1" customHeight="1" outlineLevel="1" x14ac:dyDescent="0.25">
      <c r="B845" s="27" t="s">
        <v>0</v>
      </c>
      <c r="C845" s="6" t="s">
        <v>216</v>
      </c>
      <c r="D845" s="40" t="s">
        <v>235</v>
      </c>
      <c r="E845" s="22"/>
      <c r="F845" s="28"/>
      <c r="G845" s="28"/>
      <c r="H845" s="22"/>
      <c r="I845" s="48"/>
      <c r="J845" s="8"/>
      <c r="K845" s="24"/>
    </row>
    <row r="846" spans="2:14" s="5" customFormat="1" ht="15" hidden="1" customHeight="1" outlineLevel="1" x14ac:dyDescent="0.25">
      <c r="B846" s="27"/>
      <c r="C846" s="6" t="s">
        <v>136</v>
      </c>
      <c r="D846" s="40" t="s">
        <v>235</v>
      </c>
      <c r="E846" s="22"/>
      <c r="F846" s="28"/>
      <c r="G846" s="28"/>
      <c r="H846" s="22"/>
      <c r="I846" s="48"/>
      <c r="J846" s="8"/>
      <c r="K846" s="24"/>
    </row>
    <row r="847" spans="2:14" s="5" customFormat="1" ht="15" hidden="1" customHeight="1" outlineLevel="1" x14ac:dyDescent="0.25">
      <c r="B847" s="27" t="s">
        <v>0</v>
      </c>
      <c r="C847" s="6" t="s">
        <v>116</v>
      </c>
      <c r="D847" s="40" t="s">
        <v>235</v>
      </c>
      <c r="E847" s="22"/>
      <c r="F847" s="28"/>
      <c r="G847" s="28"/>
      <c r="H847" s="22"/>
      <c r="I847" s="48"/>
      <c r="J847" s="8"/>
      <c r="K847" s="24"/>
    </row>
    <row r="848" spans="2:14" s="5" customFormat="1" ht="15" customHeight="1" collapsed="1" x14ac:dyDescent="0.25">
      <c r="B848" s="27" t="s">
        <v>90</v>
      </c>
      <c r="C848" s="12"/>
      <c r="D848" s="40"/>
      <c r="E848" s="22">
        <v>95</v>
      </c>
      <c r="F848" s="28">
        <v>3</v>
      </c>
      <c r="G848" s="28">
        <v>3</v>
      </c>
      <c r="H848" s="22">
        <v>72</v>
      </c>
      <c r="I848" s="48">
        <f>H848/E848</f>
        <v>0.75789473684210529</v>
      </c>
      <c r="J848" s="8"/>
      <c r="K848" s="24"/>
    </row>
    <row r="849" spans="2:14" s="5" customFormat="1" ht="15" hidden="1" customHeight="1" outlineLevel="1" x14ac:dyDescent="0.25">
      <c r="B849" s="27" t="s">
        <v>13</v>
      </c>
      <c r="C849" s="12"/>
      <c r="D849" s="40"/>
      <c r="E849" s="22"/>
      <c r="F849" s="28"/>
      <c r="G849" s="28"/>
      <c r="H849" s="22"/>
      <c r="I849" s="48"/>
      <c r="J849" s="8"/>
      <c r="K849" s="24"/>
    </row>
    <row r="850" spans="2:14" ht="15" hidden="1" customHeight="1" outlineLevel="1" collapsed="1" x14ac:dyDescent="0.25">
      <c r="B850" s="27"/>
      <c r="C850" s="6" t="s">
        <v>216</v>
      </c>
      <c r="D850" s="40" t="s">
        <v>235</v>
      </c>
      <c r="E850" s="22"/>
      <c r="F850" s="28"/>
      <c r="G850" s="28"/>
      <c r="H850" s="22"/>
      <c r="I850" s="48"/>
      <c r="J850" s="8"/>
      <c r="K850" s="24"/>
    </row>
    <row r="851" spans="2:14" ht="15" hidden="1" customHeight="1" outlineLevel="1" collapsed="1" x14ac:dyDescent="0.25">
      <c r="B851" s="27" t="s">
        <v>0</v>
      </c>
      <c r="C851" s="6" t="s">
        <v>116</v>
      </c>
      <c r="D851" s="40" t="s">
        <v>235</v>
      </c>
      <c r="E851" s="22"/>
      <c r="F851" s="28"/>
      <c r="G851" s="29"/>
      <c r="H851" s="22"/>
      <c r="I851" s="48"/>
      <c r="J851" s="8"/>
      <c r="K851" s="24"/>
    </row>
    <row r="852" spans="2:14" ht="15" hidden="1" customHeight="1" outlineLevel="1" collapsed="1" x14ac:dyDescent="0.25">
      <c r="B852" s="27" t="s">
        <v>0</v>
      </c>
      <c r="C852" s="43" t="s">
        <v>127</v>
      </c>
      <c r="E852" s="22"/>
      <c r="F852" s="28"/>
      <c r="G852" s="29"/>
      <c r="H852" s="22"/>
      <c r="I852" s="48"/>
      <c r="J852" s="8"/>
      <c r="K852" s="24"/>
    </row>
    <row r="853" spans="2:14" ht="15" hidden="1" customHeight="1" outlineLevel="1" x14ac:dyDescent="0.25">
      <c r="B853" s="27"/>
      <c r="C853" s="6" t="s">
        <v>117</v>
      </c>
      <c r="D853" s="40" t="s">
        <v>235</v>
      </c>
      <c r="E853" s="22"/>
      <c r="F853" s="28"/>
      <c r="G853" s="29"/>
      <c r="H853" s="22"/>
      <c r="I853" s="48"/>
      <c r="J853" s="8"/>
      <c r="K853" s="24"/>
    </row>
    <row r="854" spans="2:14" s="5" customFormat="1" ht="15" hidden="1" customHeight="1" outlineLevel="1" x14ac:dyDescent="0.25">
      <c r="B854" s="27"/>
      <c r="C854" s="6" t="s">
        <v>132</v>
      </c>
      <c r="D854" s="40" t="s">
        <v>235</v>
      </c>
      <c r="E854" s="22"/>
      <c r="F854" s="28"/>
      <c r="G854" s="29"/>
      <c r="H854" s="22"/>
      <c r="I854" s="48"/>
      <c r="J854" s="8"/>
      <c r="K854" s="24"/>
    </row>
    <row r="855" spans="2:14" ht="15" hidden="1" customHeight="1" outlineLevel="1" collapsed="1" x14ac:dyDescent="0.25">
      <c r="B855" s="27" t="s">
        <v>0</v>
      </c>
      <c r="C855" s="6" t="s">
        <v>218</v>
      </c>
      <c r="D855" s="40" t="s">
        <v>235</v>
      </c>
      <c r="E855" s="22"/>
      <c r="F855" s="28"/>
      <c r="G855" s="29"/>
      <c r="H855" s="22"/>
      <c r="I855" s="48"/>
      <c r="J855" s="8"/>
      <c r="K855" s="24"/>
    </row>
    <row r="856" spans="2:14" s="5" customFormat="1" ht="15" customHeight="1" collapsed="1" x14ac:dyDescent="0.25">
      <c r="B856" s="27" t="s">
        <v>165</v>
      </c>
      <c r="C856" s="12"/>
      <c r="D856" s="40"/>
      <c r="E856" s="22">
        <v>96</v>
      </c>
      <c r="F856" s="28">
        <v>5</v>
      </c>
      <c r="G856" s="28">
        <v>5</v>
      </c>
      <c r="H856" s="22">
        <v>63</v>
      </c>
      <c r="I856" s="48">
        <f>H856/E856</f>
        <v>0.65625</v>
      </c>
      <c r="J856" s="8"/>
      <c r="K856" s="24"/>
      <c r="L856"/>
      <c r="M856"/>
      <c r="N856"/>
    </row>
    <row r="857" spans="2:14" s="5" customFormat="1" ht="15" hidden="1" customHeight="1" outlineLevel="1" collapsed="1" x14ac:dyDescent="0.25">
      <c r="B857" s="27" t="s">
        <v>99</v>
      </c>
      <c r="C857" s="12"/>
      <c r="D857" s="40"/>
      <c r="E857" s="22"/>
      <c r="F857" s="28"/>
      <c r="G857" s="28"/>
      <c r="H857" s="22"/>
      <c r="I857" s="48"/>
      <c r="J857" s="8"/>
      <c r="K857" s="24"/>
      <c r="L857"/>
      <c r="M857"/>
      <c r="N857"/>
    </row>
    <row r="858" spans="2:14" ht="15" hidden="1" customHeight="1" outlineLevel="1" collapsed="1" x14ac:dyDescent="0.25">
      <c r="B858" s="27" t="s">
        <v>0</v>
      </c>
      <c r="C858" s="44" t="s">
        <v>216</v>
      </c>
      <c r="D858" s="40" t="s">
        <v>235</v>
      </c>
      <c r="E858" s="22"/>
      <c r="F858" s="28"/>
      <c r="G858" s="28"/>
      <c r="H858" s="22"/>
      <c r="I858" s="48"/>
      <c r="J858" s="8"/>
      <c r="K858" s="24"/>
    </row>
    <row r="859" spans="2:14" ht="15" hidden="1" customHeight="1" outlineLevel="1" x14ac:dyDescent="0.25">
      <c r="B859" s="27" t="s">
        <v>0</v>
      </c>
      <c r="C859" s="44" t="s">
        <v>136</v>
      </c>
      <c r="E859" s="22"/>
      <c r="F859" s="28"/>
      <c r="G859" s="28"/>
      <c r="H859" s="22"/>
      <c r="I859" s="48"/>
      <c r="J859" s="8"/>
      <c r="K859" s="24"/>
    </row>
    <row r="860" spans="2:14" ht="15" hidden="1" customHeight="1" outlineLevel="1" collapsed="1" x14ac:dyDescent="0.25">
      <c r="B860" s="27"/>
      <c r="C860" s="6" t="s">
        <v>116</v>
      </c>
      <c r="D860" s="40" t="s">
        <v>235</v>
      </c>
      <c r="E860" s="22"/>
      <c r="F860" s="28"/>
      <c r="G860" s="28"/>
      <c r="H860" s="22"/>
      <c r="I860" s="48"/>
      <c r="J860" s="8"/>
      <c r="K860" s="24"/>
    </row>
    <row r="861" spans="2:14" ht="15" hidden="1" customHeight="1" outlineLevel="1" collapsed="1" x14ac:dyDescent="0.25">
      <c r="B861" s="27"/>
      <c r="C861" s="44" t="s">
        <v>127</v>
      </c>
      <c r="E861" s="22"/>
      <c r="F861" s="28"/>
      <c r="G861" s="28"/>
      <c r="H861" s="22"/>
      <c r="I861" s="48"/>
      <c r="J861" s="8"/>
      <c r="K861" s="24"/>
    </row>
    <row r="862" spans="2:14" s="5" customFormat="1" ht="15" hidden="1" customHeight="1" outlineLevel="1" collapsed="1" x14ac:dyDescent="0.25">
      <c r="B862" s="27"/>
      <c r="C862" s="43" t="s">
        <v>223</v>
      </c>
      <c r="D862" s="40"/>
      <c r="E862" s="22"/>
      <c r="F862" s="28"/>
      <c r="G862" s="28"/>
      <c r="H862" s="22"/>
      <c r="I862" s="48"/>
      <c r="J862" s="8"/>
      <c r="K862" s="24"/>
      <c r="L862"/>
      <c r="M862"/>
      <c r="N862"/>
    </row>
    <row r="863" spans="2:14" s="5" customFormat="1" ht="15" hidden="1" customHeight="1" outlineLevel="1" collapsed="1" x14ac:dyDescent="0.25">
      <c r="B863" s="27"/>
      <c r="C863" s="43" t="s">
        <v>220</v>
      </c>
      <c r="D863" s="40"/>
      <c r="E863" s="22"/>
      <c r="F863" s="28"/>
      <c r="G863" s="28"/>
      <c r="H863" s="22"/>
      <c r="I863" s="48"/>
      <c r="J863" s="8"/>
      <c r="K863" s="24"/>
      <c r="L863"/>
      <c r="M863"/>
      <c r="N863"/>
    </row>
    <row r="864" spans="2:14" s="5" customFormat="1" ht="15" hidden="1" customHeight="1" outlineLevel="1" collapsed="1" x14ac:dyDescent="0.25">
      <c r="B864" s="27"/>
      <c r="C864" s="6" t="s">
        <v>117</v>
      </c>
      <c r="D864" s="40" t="s">
        <v>235</v>
      </c>
      <c r="E864" s="22"/>
      <c r="F864" s="28"/>
      <c r="G864" s="28"/>
      <c r="H864" s="22"/>
      <c r="I864" s="48"/>
      <c r="J864" s="8"/>
      <c r="K864" s="24"/>
      <c r="L864"/>
      <c r="M864"/>
      <c r="N864"/>
    </row>
    <row r="865" spans="1:14" s="5" customFormat="1" ht="15" hidden="1" customHeight="1" outlineLevel="1" collapsed="1" x14ac:dyDescent="0.25">
      <c r="B865" s="27" t="s">
        <v>0</v>
      </c>
      <c r="C865" s="44" t="s">
        <v>143</v>
      </c>
      <c r="D865" s="40"/>
      <c r="E865" s="22"/>
      <c r="F865" s="28"/>
      <c r="G865" s="28"/>
      <c r="H865" s="22"/>
      <c r="I865" s="48"/>
      <c r="J865" s="8"/>
      <c r="K865" s="24"/>
    </row>
    <row r="866" spans="1:14" s="1" customFormat="1" ht="15" hidden="1" customHeight="1" outlineLevel="1" collapsed="1" x14ac:dyDescent="0.25">
      <c r="A866" s="5"/>
      <c r="B866" s="27"/>
      <c r="C866" s="43" t="s">
        <v>128</v>
      </c>
      <c r="D866" s="40" t="s">
        <v>235</v>
      </c>
      <c r="E866" s="22"/>
      <c r="F866" s="28"/>
      <c r="G866" s="28"/>
      <c r="H866" s="22"/>
      <c r="I866" s="48"/>
      <c r="J866" s="8"/>
      <c r="K866" s="24"/>
      <c r="L866"/>
      <c r="M866"/>
      <c r="N866"/>
    </row>
    <row r="867" spans="1:14" s="1" customFormat="1" ht="15" hidden="1" customHeight="1" outlineLevel="1" collapsed="1" x14ac:dyDescent="0.25">
      <c r="A867" s="5"/>
      <c r="B867" s="27"/>
      <c r="C867" s="44" t="s">
        <v>132</v>
      </c>
      <c r="D867" s="40"/>
      <c r="E867" s="22"/>
      <c r="F867" s="28"/>
      <c r="G867" s="28"/>
      <c r="H867" s="22"/>
      <c r="I867" s="48"/>
      <c r="J867" s="8"/>
      <c r="K867" s="24"/>
      <c r="L867"/>
      <c r="M867"/>
      <c r="N867"/>
    </row>
    <row r="868" spans="1:14" s="5" customFormat="1" ht="15" hidden="1" customHeight="1" outlineLevel="1" x14ac:dyDescent="0.25">
      <c r="B868" s="27"/>
      <c r="C868" s="44" t="s">
        <v>129</v>
      </c>
      <c r="D868" s="40" t="s">
        <v>235</v>
      </c>
      <c r="E868" s="22"/>
      <c r="F868" s="28"/>
      <c r="G868" s="28"/>
      <c r="H868" s="22"/>
      <c r="I868" s="48"/>
      <c r="J868" s="8"/>
      <c r="K868" s="24"/>
      <c r="L868"/>
      <c r="M868"/>
      <c r="N868"/>
    </row>
    <row r="869" spans="1:14" ht="15" hidden="1" customHeight="1" outlineLevel="1" collapsed="1" x14ac:dyDescent="0.25">
      <c r="B869" s="27"/>
      <c r="C869" s="43" t="s">
        <v>218</v>
      </c>
      <c r="E869" s="22"/>
      <c r="F869" s="28"/>
      <c r="G869" s="28"/>
      <c r="H869" s="22"/>
      <c r="I869" s="48"/>
      <c r="J869" s="8"/>
      <c r="K869" s="24"/>
    </row>
    <row r="870" spans="1:14" ht="15" hidden="1" customHeight="1" outlineLevel="1" collapsed="1" x14ac:dyDescent="0.25">
      <c r="B870" s="27"/>
      <c r="C870" s="43" t="s">
        <v>134</v>
      </c>
      <c r="E870" s="22"/>
      <c r="F870" s="28"/>
      <c r="G870" s="28"/>
      <c r="H870" s="22"/>
      <c r="I870" s="48"/>
      <c r="J870" s="8"/>
      <c r="K870" s="24"/>
    </row>
    <row r="871" spans="1:14" s="5" customFormat="1" ht="15" customHeight="1" collapsed="1" x14ac:dyDescent="0.25">
      <c r="B871" s="27" t="s">
        <v>99</v>
      </c>
      <c r="C871" s="12"/>
      <c r="D871" s="40"/>
      <c r="E871" s="22">
        <v>98</v>
      </c>
      <c r="F871" s="28">
        <v>12</v>
      </c>
      <c r="G871" s="28">
        <v>5</v>
      </c>
      <c r="H871" s="22">
        <v>90</v>
      </c>
      <c r="I871" s="48">
        <f>H871/E871</f>
        <v>0.91836734693877553</v>
      </c>
      <c r="J871" s="8"/>
      <c r="K871" s="24"/>
    </row>
    <row r="872" spans="1:14" ht="15" hidden="1" customHeight="1" outlineLevel="1" collapsed="1" x14ac:dyDescent="0.25">
      <c r="B872" s="27" t="s">
        <v>50</v>
      </c>
      <c r="C872" s="12"/>
      <c r="E872" s="22"/>
      <c r="F872" s="28"/>
      <c r="G872" s="28"/>
      <c r="H872" s="22"/>
      <c r="I872" s="48"/>
      <c r="J872" s="8"/>
      <c r="K872" s="24"/>
    </row>
    <row r="873" spans="1:14" s="5" customFormat="1" ht="15" hidden="1" customHeight="1" outlineLevel="1" collapsed="1" x14ac:dyDescent="0.25">
      <c r="B873" s="27"/>
      <c r="C873" s="44" t="s">
        <v>216</v>
      </c>
      <c r="D873" s="40" t="s">
        <v>235</v>
      </c>
      <c r="E873" s="22"/>
      <c r="F873" s="28"/>
      <c r="G873" s="28"/>
      <c r="H873" s="22"/>
      <c r="I873" s="48"/>
      <c r="J873" s="8"/>
      <c r="K873" s="24"/>
      <c r="L873"/>
      <c r="M873"/>
      <c r="N873"/>
    </row>
    <row r="874" spans="1:14" s="5" customFormat="1" ht="15" hidden="1" customHeight="1" outlineLevel="1" collapsed="1" x14ac:dyDescent="0.25">
      <c r="B874" s="27" t="s">
        <v>0</v>
      </c>
      <c r="C874" s="44" t="s">
        <v>136</v>
      </c>
      <c r="D874" s="40" t="s">
        <v>235</v>
      </c>
      <c r="E874" s="22"/>
      <c r="F874" s="28"/>
      <c r="G874" s="28"/>
      <c r="H874" s="22"/>
      <c r="I874" s="48"/>
      <c r="J874" s="8"/>
      <c r="K874" s="24"/>
      <c r="L874"/>
      <c r="M874"/>
      <c r="N874"/>
    </row>
    <row r="875" spans="1:14" s="5" customFormat="1" ht="15" hidden="1" customHeight="1" outlineLevel="1" collapsed="1" x14ac:dyDescent="0.25">
      <c r="B875" s="27"/>
      <c r="C875" s="6" t="s">
        <v>116</v>
      </c>
      <c r="D875" s="40" t="s">
        <v>235</v>
      </c>
      <c r="E875" s="22"/>
      <c r="F875" s="28"/>
      <c r="G875" s="28"/>
      <c r="H875" s="22"/>
      <c r="I875" s="48"/>
      <c r="J875" s="8"/>
      <c r="K875" s="24"/>
      <c r="L875"/>
      <c r="M875"/>
      <c r="N875"/>
    </row>
    <row r="876" spans="1:14" s="5" customFormat="1" ht="15" hidden="1" customHeight="1" outlineLevel="1" collapsed="1" x14ac:dyDescent="0.25">
      <c r="B876" s="27" t="s">
        <v>0</v>
      </c>
      <c r="C876" s="44" t="s">
        <v>127</v>
      </c>
      <c r="D876" s="40"/>
      <c r="E876" s="22"/>
      <c r="F876" s="28"/>
      <c r="G876" s="28"/>
      <c r="H876" s="22"/>
      <c r="I876" s="48"/>
      <c r="J876" s="8"/>
      <c r="K876" s="24"/>
      <c r="L876"/>
      <c r="M876"/>
      <c r="N876"/>
    </row>
    <row r="877" spans="1:14" s="5" customFormat="1" ht="15" hidden="1" customHeight="1" outlineLevel="1" collapsed="1" x14ac:dyDescent="0.25">
      <c r="B877" s="27"/>
      <c r="C877" s="43" t="s">
        <v>223</v>
      </c>
      <c r="D877" s="40"/>
      <c r="E877" s="22"/>
      <c r="F877" s="28"/>
      <c r="G877" s="28"/>
      <c r="H877" s="22"/>
      <c r="I877" s="48"/>
      <c r="J877" s="8"/>
      <c r="K877" s="24"/>
      <c r="L877"/>
      <c r="M877"/>
      <c r="N877"/>
    </row>
    <row r="878" spans="1:14" s="5" customFormat="1" ht="15" hidden="1" customHeight="1" outlineLevel="1" x14ac:dyDescent="0.25">
      <c r="B878" s="27"/>
      <c r="C878" s="43" t="s">
        <v>220</v>
      </c>
      <c r="D878" s="40"/>
      <c r="E878" s="22"/>
      <c r="F878" s="28"/>
      <c r="G878" s="28"/>
      <c r="H878" s="22"/>
      <c r="I878" s="48"/>
      <c r="J878" s="8"/>
      <c r="K878" s="24"/>
    </row>
    <row r="879" spans="1:14" s="5" customFormat="1" ht="15" hidden="1" customHeight="1" outlineLevel="1" collapsed="1" x14ac:dyDescent="0.25">
      <c r="B879" s="27"/>
      <c r="C879" s="6" t="s">
        <v>117</v>
      </c>
      <c r="D879" s="40" t="s">
        <v>235</v>
      </c>
      <c r="E879" s="22"/>
      <c r="F879" s="28"/>
      <c r="G879" s="28"/>
      <c r="H879" s="22"/>
      <c r="I879" s="48"/>
      <c r="J879" s="8"/>
      <c r="K879" s="24"/>
      <c r="L879"/>
      <c r="M879"/>
      <c r="N879"/>
    </row>
    <row r="880" spans="1:14" s="5" customFormat="1" ht="15" hidden="1" customHeight="1" outlineLevel="1" x14ac:dyDescent="0.25">
      <c r="B880" s="27" t="s">
        <v>0</v>
      </c>
      <c r="C880" s="44" t="s">
        <v>143</v>
      </c>
      <c r="D880" s="40" t="s">
        <v>235</v>
      </c>
      <c r="E880" s="22"/>
      <c r="F880" s="28"/>
      <c r="G880" s="28"/>
      <c r="H880" s="22"/>
      <c r="I880" s="48"/>
      <c r="J880" s="8"/>
      <c r="K880" s="24"/>
    </row>
    <row r="881" spans="1:14" s="5" customFormat="1" ht="15" hidden="1" customHeight="1" outlineLevel="1" x14ac:dyDescent="0.25">
      <c r="B881" s="27"/>
      <c r="C881" s="43" t="s">
        <v>128</v>
      </c>
      <c r="D881" s="40" t="s">
        <v>235</v>
      </c>
      <c r="E881" s="22"/>
      <c r="F881" s="28"/>
      <c r="G881" s="28"/>
      <c r="H881" s="22"/>
      <c r="I881" s="48"/>
      <c r="J881" s="8"/>
      <c r="K881" s="24"/>
    </row>
    <row r="882" spans="1:14" s="5" customFormat="1" ht="15" hidden="1" customHeight="1" outlineLevel="1" x14ac:dyDescent="0.25">
      <c r="B882" s="27"/>
      <c r="C882" s="44" t="s">
        <v>132</v>
      </c>
      <c r="D882" s="40"/>
      <c r="E882" s="22"/>
      <c r="F882" s="28"/>
      <c r="G882" s="28"/>
      <c r="H882" s="22"/>
      <c r="I882" s="48"/>
      <c r="J882" s="8"/>
      <c r="K882" s="24"/>
    </row>
    <row r="883" spans="1:14" s="5" customFormat="1" ht="15" hidden="1" customHeight="1" outlineLevel="1" collapsed="1" x14ac:dyDescent="0.25">
      <c r="B883" s="27"/>
      <c r="C883" s="44" t="s">
        <v>129</v>
      </c>
      <c r="D883" s="40" t="s">
        <v>235</v>
      </c>
      <c r="E883" s="22"/>
      <c r="F883" s="28"/>
      <c r="G883" s="28"/>
      <c r="H883" s="22"/>
      <c r="I883" s="48"/>
      <c r="J883" s="8"/>
      <c r="K883" s="24"/>
      <c r="L883"/>
      <c r="M883"/>
      <c r="N883"/>
    </row>
    <row r="884" spans="1:14" s="5" customFormat="1" ht="15" hidden="1" customHeight="1" outlineLevel="1" x14ac:dyDescent="0.25">
      <c r="B884" s="27"/>
      <c r="C884" s="43" t="s">
        <v>218</v>
      </c>
      <c r="D884" s="40" t="s">
        <v>235</v>
      </c>
      <c r="E884" s="22"/>
      <c r="F884" s="28"/>
      <c r="G884" s="28"/>
      <c r="H884" s="22"/>
      <c r="I884" s="48"/>
      <c r="J884" s="8"/>
      <c r="K884" s="24"/>
    </row>
    <row r="885" spans="1:14" s="5" customFormat="1" ht="15" hidden="1" customHeight="1" outlineLevel="1" x14ac:dyDescent="0.25">
      <c r="B885" s="27"/>
      <c r="C885" s="43" t="s">
        <v>134</v>
      </c>
      <c r="D885" s="40"/>
      <c r="E885" s="22"/>
      <c r="F885" s="28"/>
      <c r="G885" s="28"/>
      <c r="H885" s="22"/>
      <c r="I885" s="48"/>
      <c r="J885" s="8"/>
      <c r="K885" s="24"/>
    </row>
    <row r="886" spans="1:14" s="5" customFormat="1" ht="15" customHeight="1" collapsed="1" x14ac:dyDescent="0.25">
      <c r="B886" s="27" t="s">
        <v>50</v>
      </c>
      <c r="C886" s="12"/>
      <c r="D886" s="40"/>
      <c r="E886" s="22">
        <v>100</v>
      </c>
      <c r="F886" s="28">
        <v>12</v>
      </c>
      <c r="G886" s="28">
        <v>8</v>
      </c>
      <c r="H886" s="22">
        <v>82</v>
      </c>
      <c r="I886" s="48">
        <f>H886/E886</f>
        <v>0.82</v>
      </c>
      <c r="J886" s="8"/>
      <c r="K886" s="24"/>
      <c r="L886"/>
      <c r="M886"/>
      <c r="N886"/>
    </row>
    <row r="887" spans="1:14" ht="15" hidden="1" customHeight="1" outlineLevel="1" collapsed="1" x14ac:dyDescent="0.25">
      <c r="B887" s="27" t="s">
        <v>70</v>
      </c>
      <c r="C887" s="12"/>
      <c r="E887" s="22"/>
      <c r="F887" s="28"/>
      <c r="G887" s="28"/>
      <c r="H887" s="22"/>
      <c r="I887" s="48"/>
      <c r="J887" s="8"/>
      <c r="K887" s="24"/>
    </row>
    <row r="888" spans="1:14" ht="15" hidden="1" customHeight="1" outlineLevel="1" collapsed="1" x14ac:dyDescent="0.25">
      <c r="B888" s="27" t="s">
        <v>0</v>
      </c>
      <c r="C888" s="44" t="s">
        <v>216</v>
      </c>
      <c r="D888" s="40" t="s">
        <v>235</v>
      </c>
      <c r="E888" s="22"/>
      <c r="F888" s="28"/>
      <c r="G888" s="28"/>
      <c r="H888" s="22"/>
      <c r="I888" s="48"/>
      <c r="J888" s="8"/>
      <c r="K888" s="24"/>
    </row>
    <row r="889" spans="1:14" ht="15" hidden="1" customHeight="1" outlineLevel="1" collapsed="1" x14ac:dyDescent="0.25">
      <c r="B889" s="27" t="s">
        <v>0</v>
      </c>
      <c r="C889" s="44" t="s">
        <v>136</v>
      </c>
      <c r="D889" s="40" t="s">
        <v>235</v>
      </c>
      <c r="E889" s="22"/>
      <c r="F889" s="28"/>
      <c r="G889" s="28"/>
      <c r="H889" s="22"/>
      <c r="I889" s="48"/>
      <c r="J889" s="8"/>
      <c r="K889" s="24"/>
    </row>
    <row r="890" spans="1:14" s="4" customFormat="1" ht="15" hidden="1" customHeight="1" outlineLevel="1" collapsed="1" x14ac:dyDescent="0.25">
      <c r="A890" s="5"/>
      <c r="B890" s="27"/>
      <c r="C890" s="6" t="s">
        <v>116</v>
      </c>
      <c r="D890" s="40" t="s">
        <v>235</v>
      </c>
      <c r="E890" s="22"/>
      <c r="F890" s="28"/>
      <c r="G890" s="28"/>
      <c r="H890" s="22"/>
      <c r="I890" s="48"/>
      <c r="J890" s="8"/>
      <c r="K890" s="24"/>
      <c r="L890"/>
      <c r="M890"/>
      <c r="N890"/>
    </row>
    <row r="891" spans="1:14" s="4" customFormat="1" ht="15" hidden="1" customHeight="1" outlineLevel="1" collapsed="1" x14ac:dyDescent="0.25">
      <c r="A891" s="5"/>
      <c r="B891" s="27" t="s">
        <v>0</v>
      </c>
      <c r="C891" s="44" t="s">
        <v>127</v>
      </c>
      <c r="D891" s="40"/>
      <c r="E891" s="22"/>
      <c r="F891" s="28"/>
      <c r="G891" s="28"/>
      <c r="H891" s="22"/>
      <c r="I891" s="48"/>
      <c r="J891" s="8"/>
      <c r="K891" s="24"/>
      <c r="L891"/>
      <c r="M891"/>
      <c r="N891"/>
    </row>
    <row r="892" spans="1:14" s="5" customFormat="1" ht="15" hidden="1" customHeight="1" outlineLevel="1" collapsed="1" x14ac:dyDescent="0.25">
      <c r="B892" s="27"/>
      <c r="C892" s="43" t="s">
        <v>223</v>
      </c>
      <c r="D892" s="40"/>
      <c r="E892" s="22"/>
      <c r="F892" s="28"/>
      <c r="G892" s="28"/>
      <c r="H892" s="22"/>
      <c r="I892" s="48"/>
      <c r="J892" s="8"/>
      <c r="K892" s="24"/>
      <c r="L892"/>
      <c r="M892"/>
      <c r="N892"/>
    </row>
    <row r="893" spans="1:14" s="5" customFormat="1" ht="15" hidden="1" customHeight="1" outlineLevel="1" x14ac:dyDescent="0.25">
      <c r="B893" s="27"/>
      <c r="C893" s="43" t="s">
        <v>220</v>
      </c>
      <c r="D893" s="40"/>
      <c r="E893" s="22"/>
      <c r="F893" s="28"/>
      <c r="G893" s="28"/>
      <c r="H893" s="22"/>
      <c r="I893" s="48"/>
      <c r="J893" s="8"/>
      <c r="K893" s="24"/>
    </row>
    <row r="894" spans="1:14" s="5" customFormat="1" ht="15" hidden="1" customHeight="1" outlineLevel="1" collapsed="1" x14ac:dyDescent="0.25">
      <c r="B894" s="27" t="s">
        <v>0</v>
      </c>
      <c r="C894" s="6" t="s">
        <v>117</v>
      </c>
      <c r="D894" s="40" t="s">
        <v>235</v>
      </c>
      <c r="E894" s="22"/>
      <c r="F894" s="28"/>
      <c r="G894" s="28"/>
      <c r="H894" s="22"/>
      <c r="I894" s="48"/>
      <c r="J894" s="8"/>
      <c r="K894" s="24"/>
      <c r="L894"/>
      <c r="M894"/>
      <c r="N894"/>
    </row>
    <row r="895" spans="1:14" s="5" customFormat="1" ht="15" hidden="1" customHeight="1" outlineLevel="1" collapsed="1" x14ac:dyDescent="0.25">
      <c r="B895" s="27"/>
      <c r="C895" s="44" t="s">
        <v>143</v>
      </c>
      <c r="D895" s="40" t="s">
        <v>235</v>
      </c>
      <c r="E895" s="22"/>
      <c r="F895" s="28"/>
      <c r="G895" s="28"/>
      <c r="H895" s="22"/>
      <c r="I895" s="48"/>
      <c r="J895" s="8"/>
      <c r="K895" s="24"/>
      <c r="L895"/>
      <c r="M895"/>
      <c r="N895"/>
    </row>
    <row r="896" spans="1:14" s="5" customFormat="1" ht="15" hidden="1" customHeight="1" outlineLevel="1" collapsed="1" x14ac:dyDescent="0.25">
      <c r="B896" s="27"/>
      <c r="C896" s="43" t="s">
        <v>128</v>
      </c>
      <c r="D896" s="40" t="s">
        <v>235</v>
      </c>
      <c r="E896" s="22"/>
      <c r="F896" s="28"/>
      <c r="G896" s="28"/>
      <c r="H896" s="22"/>
      <c r="I896" s="48"/>
      <c r="J896" s="8"/>
      <c r="K896" s="24"/>
      <c r="L896"/>
      <c r="M896"/>
      <c r="N896"/>
    </row>
    <row r="897" spans="2:14" s="5" customFormat="1" ht="15" hidden="1" customHeight="1" outlineLevel="1" collapsed="1" x14ac:dyDescent="0.25">
      <c r="B897" s="27"/>
      <c r="C897" s="44" t="s">
        <v>132</v>
      </c>
      <c r="D897" s="40" t="s">
        <v>235</v>
      </c>
      <c r="E897" s="22"/>
      <c r="F897" s="28"/>
      <c r="G897" s="28"/>
      <c r="H897" s="22"/>
      <c r="I897" s="48"/>
      <c r="J897" s="8"/>
      <c r="K897" s="24"/>
      <c r="L897"/>
      <c r="M897"/>
      <c r="N897"/>
    </row>
    <row r="898" spans="2:14" s="5" customFormat="1" ht="15" hidden="1" customHeight="1" outlineLevel="1" collapsed="1" x14ac:dyDescent="0.25">
      <c r="B898" s="27"/>
      <c r="C898" s="44" t="s">
        <v>129</v>
      </c>
      <c r="D898" s="40"/>
      <c r="E898" s="22"/>
      <c r="F898" s="28"/>
      <c r="G898" s="28"/>
      <c r="H898" s="22"/>
      <c r="I898" s="48"/>
      <c r="J898" s="8"/>
      <c r="K898" s="24"/>
      <c r="L898"/>
      <c r="M898"/>
      <c r="N898"/>
    </row>
    <row r="899" spans="2:14" s="5" customFormat="1" ht="15" hidden="1" customHeight="1" outlineLevel="1" collapsed="1" x14ac:dyDescent="0.25">
      <c r="B899" s="27"/>
      <c r="C899" s="43" t="s">
        <v>218</v>
      </c>
      <c r="D899" s="40" t="s">
        <v>235</v>
      </c>
      <c r="E899" s="22"/>
      <c r="F899" s="28"/>
      <c r="G899" s="28"/>
      <c r="H899" s="22"/>
      <c r="I899" s="48"/>
      <c r="J899" s="8"/>
      <c r="K899" s="24"/>
      <c r="L899"/>
      <c r="M899"/>
      <c r="N899"/>
    </row>
    <row r="900" spans="2:14" ht="15" hidden="1" customHeight="1" outlineLevel="1" collapsed="1" x14ac:dyDescent="0.25">
      <c r="B900" s="27"/>
      <c r="C900" s="43" t="s">
        <v>134</v>
      </c>
      <c r="E900" s="22"/>
      <c r="F900" s="28"/>
      <c r="G900" s="28"/>
      <c r="H900" s="22"/>
      <c r="I900" s="48"/>
      <c r="J900" s="8"/>
      <c r="K900" s="24"/>
    </row>
    <row r="901" spans="2:14" ht="15" customHeight="1" collapsed="1" x14ac:dyDescent="0.25">
      <c r="B901" s="27" t="s">
        <v>70</v>
      </c>
      <c r="C901" s="12"/>
      <c r="E901" s="22">
        <v>101</v>
      </c>
      <c r="F901" s="28">
        <v>12</v>
      </c>
      <c r="G901" s="28">
        <v>8</v>
      </c>
      <c r="H901" s="22">
        <v>84</v>
      </c>
      <c r="I901" s="48">
        <f>H901/E901</f>
        <v>0.83168316831683164</v>
      </c>
      <c r="J901" s="8"/>
      <c r="K901" s="24"/>
    </row>
    <row r="902" spans="2:14" ht="15" hidden="1" customHeight="1" outlineLevel="1" collapsed="1" x14ac:dyDescent="0.25">
      <c r="B902" s="27" t="s">
        <v>22</v>
      </c>
      <c r="C902" s="12"/>
      <c r="E902" s="22"/>
      <c r="F902" s="28"/>
      <c r="G902" s="28"/>
      <c r="H902" s="22"/>
      <c r="I902" s="48"/>
      <c r="J902" s="8"/>
      <c r="K902" s="24"/>
    </row>
    <row r="903" spans="2:14" ht="15" hidden="1" customHeight="1" outlineLevel="1" collapsed="1" x14ac:dyDescent="0.25">
      <c r="B903" s="27" t="s">
        <v>0</v>
      </c>
      <c r="C903" s="43" t="s">
        <v>216</v>
      </c>
      <c r="D903" s="40" t="s">
        <v>235</v>
      </c>
      <c r="E903" s="22"/>
      <c r="F903" s="28"/>
      <c r="G903" s="29"/>
      <c r="H903" s="22"/>
      <c r="I903" s="48"/>
      <c r="J903" s="8"/>
      <c r="K903" s="24"/>
    </row>
    <row r="904" spans="2:14" ht="15" hidden="1" customHeight="1" outlineLevel="1" collapsed="1" x14ac:dyDescent="0.25">
      <c r="B904" s="27" t="s">
        <v>0</v>
      </c>
      <c r="C904" s="43" t="s">
        <v>133</v>
      </c>
      <c r="E904" s="22"/>
      <c r="F904" s="28"/>
      <c r="G904" s="29"/>
      <c r="H904" s="22"/>
      <c r="I904" s="48"/>
      <c r="J904" s="8"/>
      <c r="K904" s="24"/>
    </row>
    <row r="905" spans="2:14" ht="15" hidden="1" customHeight="1" outlineLevel="1" collapsed="1" x14ac:dyDescent="0.25">
      <c r="B905" s="27" t="s">
        <v>0</v>
      </c>
      <c r="C905" s="43" t="s">
        <v>217</v>
      </c>
      <c r="E905" s="22"/>
      <c r="F905" s="28"/>
      <c r="G905" s="29"/>
      <c r="H905" s="22"/>
      <c r="I905" s="48"/>
      <c r="J905" s="8"/>
      <c r="K905" s="24"/>
    </row>
    <row r="906" spans="2:14" ht="15" hidden="1" customHeight="1" outlineLevel="1" collapsed="1" x14ac:dyDescent="0.25">
      <c r="B906" s="27"/>
      <c r="C906" s="6" t="s">
        <v>116</v>
      </c>
      <c r="D906" s="40" t="s">
        <v>235</v>
      </c>
      <c r="E906" s="22"/>
      <c r="F906" s="28"/>
      <c r="G906" s="29"/>
      <c r="H906" s="22"/>
      <c r="I906" s="48"/>
      <c r="J906" s="8"/>
      <c r="K906" s="24"/>
    </row>
    <row r="907" spans="2:14" ht="15" hidden="1" customHeight="1" outlineLevel="1" collapsed="1" x14ac:dyDescent="0.25">
      <c r="B907" s="27" t="s">
        <v>0</v>
      </c>
      <c r="C907" s="43" t="s">
        <v>127</v>
      </c>
      <c r="E907" s="22"/>
      <c r="F907" s="28"/>
      <c r="G907" s="29"/>
      <c r="H907" s="22"/>
      <c r="I907" s="48"/>
      <c r="J907" s="8"/>
      <c r="K907" s="24"/>
    </row>
    <row r="908" spans="2:14" ht="15" hidden="1" customHeight="1" outlineLevel="1" collapsed="1" x14ac:dyDescent="0.25">
      <c r="B908" s="27"/>
      <c r="C908" s="43" t="s">
        <v>219</v>
      </c>
      <c r="D908" s="40" t="s">
        <v>235</v>
      </c>
      <c r="E908" s="22"/>
      <c r="F908" s="28"/>
      <c r="G908" s="29"/>
      <c r="H908" s="22"/>
      <c r="I908" s="48"/>
      <c r="J908" s="8"/>
      <c r="K908" s="24"/>
    </row>
    <row r="909" spans="2:14" ht="15" hidden="1" customHeight="1" outlineLevel="1" collapsed="1" x14ac:dyDescent="0.25">
      <c r="B909" s="27" t="s">
        <v>0</v>
      </c>
      <c r="C909" s="43" t="s">
        <v>223</v>
      </c>
      <c r="E909" s="22"/>
      <c r="F909" s="28"/>
      <c r="G909" s="29"/>
      <c r="H909" s="22"/>
      <c r="I909" s="48"/>
      <c r="J909" s="8"/>
      <c r="K909" s="24"/>
    </row>
    <row r="910" spans="2:14" ht="15" hidden="1" customHeight="1" outlineLevel="1" collapsed="1" x14ac:dyDescent="0.25">
      <c r="B910" s="27"/>
      <c r="C910" s="6" t="s">
        <v>117</v>
      </c>
      <c r="D910" s="40" t="s">
        <v>235</v>
      </c>
      <c r="E910" s="22"/>
      <c r="F910" s="28"/>
      <c r="G910" s="29"/>
      <c r="H910" s="22"/>
      <c r="I910" s="48"/>
      <c r="J910" s="8"/>
      <c r="K910" s="24"/>
    </row>
    <row r="911" spans="2:14" s="5" customFormat="1" ht="15" hidden="1" customHeight="1" outlineLevel="1" collapsed="1" x14ac:dyDescent="0.25">
      <c r="B911" s="27"/>
      <c r="C911" s="43" t="s">
        <v>128</v>
      </c>
      <c r="D911" s="40" t="s">
        <v>235</v>
      </c>
      <c r="E911" s="22"/>
      <c r="F911" s="28"/>
      <c r="G911" s="29"/>
      <c r="H911" s="22"/>
      <c r="I911" s="48"/>
      <c r="J911" s="8"/>
      <c r="K911" s="24"/>
      <c r="L911"/>
      <c r="M911"/>
      <c r="N911"/>
    </row>
    <row r="912" spans="2:14" ht="15" hidden="1" customHeight="1" outlineLevel="1" collapsed="1" x14ac:dyDescent="0.25">
      <c r="B912" s="27"/>
      <c r="C912" s="6" t="s">
        <v>132</v>
      </c>
      <c r="D912" s="40" t="s">
        <v>235</v>
      </c>
      <c r="E912" s="22"/>
      <c r="F912" s="28"/>
      <c r="G912" s="29"/>
      <c r="H912" s="22"/>
      <c r="I912" s="48"/>
      <c r="J912" s="8"/>
      <c r="K912" s="24"/>
    </row>
    <row r="913" spans="1:14" ht="15" hidden="1" customHeight="1" outlineLevel="1" collapsed="1" x14ac:dyDescent="0.25">
      <c r="B913" s="27"/>
      <c r="C913" s="43" t="s">
        <v>129</v>
      </c>
      <c r="D913" s="40" t="s">
        <v>235</v>
      </c>
      <c r="E913" s="22"/>
      <c r="F913" s="28"/>
      <c r="G913" s="29"/>
      <c r="H913" s="22"/>
      <c r="I913" s="48"/>
      <c r="J913" s="8"/>
      <c r="K913" s="24"/>
    </row>
    <row r="914" spans="1:14" s="5" customFormat="1" ht="15" hidden="1" customHeight="1" outlineLevel="1" x14ac:dyDescent="0.25">
      <c r="B914" s="27"/>
      <c r="C914" s="6" t="s">
        <v>218</v>
      </c>
      <c r="D914" s="40" t="s">
        <v>235</v>
      </c>
      <c r="E914" s="22"/>
      <c r="F914" s="28"/>
      <c r="G914" s="29"/>
      <c r="H914" s="22"/>
      <c r="I914" s="48"/>
      <c r="J914" s="8"/>
      <c r="K914" s="24"/>
    </row>
    <row r="915" spans="1:14" ht="15" customHeight="1" collapsed="1" x14ac:dyDescent="0.25">
      <c r="B915" s="27" t="s">
        <v>175</v>
      </c>
      <c r="C915" s="12"/>
      <c r="E915" s="22">
        <v>102</v>
      </c>
      <c r="F915" s="28">
        <v>11</v>
      </c>
      <c r="G915" s="28">
        <v>8</v>
      </c>
      <c r="H915" s="22">
        <v>65</v>
      </c>
      <c r="I915" s="48">
        <f>H915/E915</f>
        <v>0.63725490196078427</v>
      </c>
      <c r="J915" s="8"/>
      <c r="K915" s="24"/>
    </row>
    <row r="916" spans="1:14" ht="15" hidden="1" customHeight="1" outlineLevel="1" collapsed="1" x14ac:dyDescent="0.25">
      <c r="B916" s="27" t="s">
        <v>206</v>
      </c>
      <c r="C916" s="12"/>
      <c r="E916" s="22"/>
      <c r="F916" s="28"/>
      <c r="G916" s="28"/>
      <c r="H916" s="22"/>
      <c r="I916" s="48"/>
      <c r="J916" s="8"/>
      <c r="K916" s="24"/>
    </row>
    <row r="917" spans="1:14" s="5" customFormat="1" ht="15" hidden="1" customHeight="1" outlineLevel="1" x14ac:dyDescent="0.25">
      <c r="B917" s="27" t="s">
        <v>0</v>
      </c>
      <c r="C917" s="43" t="s">
        <v>216</v>
      </c>
      <c r="D917" s="40" t="s">
        <v>235</v>
      </c>
      <c r="E917" s="22"/>
      <c r="F917" s="28"/>
      <c r="G917" s="28"/>
      <c r="H917" s="22"/>
      <c r="I917" s="48"/>
      <c r="J917" s="8"/>
      <c r="K917" s="24"/>
      <c r="L917"/>
      <c r="M917"/>
      <c r="N917"/>
    </row>
    <row r="918" spans="1:14" s="5" customFormat="1" ht="15" hidden="1" customHeight="1" outlineLevel="1" collapsed="1" x14ac:dyDescent="0.25">
      <c r="B918" s="27"/>
      <c r="C918" s="43" t="s">
        <v>133</v>
      </c>
      <c r="D918" s="40"/>
      <c r="E918" s="22"/>
      <c r="F918" s="28"/>
      <c r="G918" s="28"/>
      <c r="H918" s="22"/>
      <c r="I918" s="48"/>
      <c r="J918" s="8"/>
      <c r="K918" s="24"/>
      <c r="L918"/>
      <c r="M918"/>
      <c r="N918"/>
    </row>
    <row r="919" spans="1:14" s="5" customFormat="1" ht="15" hidden="1" customHeight="1" outlineLevel="1" collapsed="1" x14ac:dyDescent="0.25">
      <c r="B919" s="27"/>
      <c r="C919" s="43" t="s">
        <v>217</v>
      </c>
      <c r="D919" s="40"/>
      <c r="E919" s="22"/>
      <c r="F919" s="28"/>
      <c r="G919" s="28"/>
      <c r="H919" s="22"/>
      <c r="I919" s="48"/>
      <c r="J919" s="8"/>
      <c r="K919" s="24"/>
      <c r="L919"/>
      <c r="M919"/>
      <c r="N919"/>
    </row>
    <row r="920" spans="1:14" ht="15" hidden="1" customHeight="1" outlineLevel="1" collapsed="1" x14ac:dyDescent="0.25">
      <c r="B920" s="27" t="s">
        <v>0</v>
      </c>
      <c r="C920" s="6" t="s">
        <v>116</v>
      </c>
      <c r="D920" s="40" t="s">
        <v>235</v>
      </c>
      <c r="E920" s="22"/>
      <c r="F920" s="28"/>
      <c r="G920" s="28"/>
      <c r="H920" s="22"/>
      <c r="I920" s="48"/>
      <c r="J920" s="8"/>
      <c r="K920" s="24"/>
    </row>
    <row r="921" spans="1:14" s="4" customFormat="1" ht="15" hidden="1" customHeight="1" outlineLevel="1" collapsed="1" x14ac:dyDescent="0.25">
      <c r="A921" s="5"/>
      <c r="B921" s="27"/>
      <c r="C921" s="43" t="s">
        <v>127</v>
      </c>
      <c r="D921" s="40"/>
      <c r="E921" s="22"/>
      <c r="F921" s="28"/>
      <c r="G921" s="28"/>
      <c r="H921" s="22"/>
      <c r="I921" s="48"/>
      <c r="J921" s="8"/>
      <c r="K921" s="24"/>
      <c r="L921"/>
      <c r="M921"/>
      <c r="N921"/>
    </row>
    <row r="922" spans="1:14" s="4" customFormat="1" ht="15" hidden="1" customHeight="1" outlineLevel="1" collapsed="1" x14ac:dyDescent="0.25">
      <c r="A922" s="5"/>
      <c r="B922" s="27"/>
      <c r="C922" s="6" t="s">
        <v>117</v>
      </c>
      <c r="D922" s="40" t="s">
        <v>235</v>
      </c>
      <c r="E922" s="22"/>
      <c r="F922" s="28"/>
      <c r="G922" s="28"/>
      <c r="H922" s="22"/>
      <c r="I922" s="48"/>
      <c r="J922" s="8"/>
      <c r="K922" s="24"/>
      <c r="L922"/>
      <c r="M922"/>
      <c r="N922"/>
    </row>
    <row r="923" spans="1:14" s="5" customFormat="1" ht="15" hidden="1" customHeight="1" outlineLevel="1" collapsed="1" x14ac:dyDescent="0.25">
      <c r="B923" s="27"/>
      <c r="C923" s="43" t="s">
        <v>128</v>
      </c>
      <c r="D923" s="40"/>
      <c r="E923" s="22"/>
      <c r="F923" s="28"/>
      <c r="G923" s="28"/>
      <c r="H923" s="22"/>
      <c r="I923" s="48"/>
      <c r="J923" s="8"/>
      <c r="K923" s="24"/>
      <c r="L923"/>
      <c r="M923"/>
      <c r="N923"/>
    </row>
    <row r="924" spans="1:14" s="4" customFormat="1" ht="15" hidden="1" customHeight="1" outlineLevel="1" x14ac:dyDescent="0.25">
      <c r="A924" s="5"/>
      <c r="B924" s="27" t="s">
        <v>0</v>
      </c>
      <c r="C924" s="43" t="s">
        <v>134</v>
      </c>
      <c r="D924" s="40"/>
      <c r="E924" s="22"/>
      <c r="F924" s="28"/>
      <c r="G924" s="28"/>
      <c r="H924" s="22"/>
      <c r="I924" s="48"/>
      <c r="J924" s="8"/>
      <c r="K924" s="24"/>
      <c r="L924"/>
      <c r="M924"/>
      <c r="N924"/>
    </row>
    <row r="925" spans="1:14" ht="15" customHeight="1" collapsed="1" x14ac:dyDescent="0.25">
      <c r="B925" s="27" t="s">
        <v>206</v>
      </c>
      <c r="C925" s="12"/>
      <c r="E925" s="22">
        <v>104</v>
      </c>
      <c r="F925" s="28">
        <v>7</v>
      </c>
      <c r="G925" s="28">
        <v>3</v>
      </c>
      <c r="H925" s="22">
        <v>88</v>
      </c>
      <c r="I925" s="48">
        <f>H925/E925</f>
        <v>0.84615384615384615</v>
      </c>
      <c r="J925" s="8"/>
      <c r="K925" s="24"/>
    </row>
    <row r="926" spans="1:14" s="5" customFormat="1" ht="15" hidden="1" customHeight="1" outlineLevel="1" collapsed="1" x14ac:dyDescent="0.25">
      <c r="B926" s="27" t="s">
        <v>47</v>
      </c>
      <c r="C926" s="12"/>
      <c r="D926" s="40"/>
      <c r="E926" s="22"/>
      <c r="F926" s="28"/>
      <c r="G926" s="28"/>
      <c r="H926" s="22"/>
      <c r="I926" s="48"/>
      <c r="J926" s="8"/>
      <c r="K926" s="24"/>
    </row>
    <row r="927" spans="1:14" ht="15" hidden="1" customHeight="1" outlineLevel="1" collapsed="1" x14ac:dyDescent="0.25">
      <c r="B927" s="27" t="s">
        <v>0</v>
      </c>
      <c r="C927" s="6" t="s">
        <v>216</v>
      </c>
      <c r="D927" s="40" t="s">
        <v>235</v>
      </c>
      <c r="E927" s="22"/>
      <c r="F927" s="28"/>
      <c r="G927" s="28"/>
      <c r="H927" s="22"/>
      <c r="I927" s="48"/>
      <c r="J927" s="8"/>
      <c r="K927" s="24"/>
    </row>
    <row r="928" spans="1:14" ht="15" hidden="1" customHeight="1" outlineLevel="1" collapsed="1" x14ac:dyDescent="0.25">
      <c r="B928" s="27" t="s">
        <v>0</v>
      </c>
      <c r="C928" s="6" t="s">
        <v>116</v>
      </c>
      <c r="D928" s="40" t="s">
        <v>235</v>
      </c>
      <c r="E928" s="22"/>
      <c r="F928" s="28"/>
      <c r="G928" s="28"/>
      <c r="H928" s="22"/>
      <c r="I928" s="48"/>
      <c r="J928" s="8"/>
      <c r="K928" s="24"/>
    </row>
    <row r="929" spans="2:14" ht="15" hidden="1" customHeight="1" outlineLevel="1" collapsed="1" x14ac:dyDescent="0.25">
      <c r="B929" s="27" t="s">
        <v>0</v>
      </c>
      <c r="C929" s="44" t="s">
        <v>127</v>
      </c>
      <c r="E929" s="22"/>
      <c r="F929" s="28"/>
      <c r="G929" s="28"/>
      <c r="H929" s="22"/>
      <c r="I929" s="48"/>
      <c r="J929" s="8"/>
      <c r="K929" s="24"/>
    </row>
    <row r="930" spans="2:14" s="5" customFormat="1" ht="15" hidden="1" customHeight="1" outlineLevel="1" collapsed="1" x14ac:dyDescent="0.25">
      <c r="B930" s="27"/>
      <c r="C930" s="6" t="s">
        <v>117</v>
      </c>
      <c r="D930" s="40" t="s">
        <v>235</v>
      </c>
      <c r="E930" s="22"/>
      <c r="F930" s="28"/>
      <c r="G930" s="28"/>
      <c r="H930" s="22"/>
      <c r="I930" s="48"/>
      <c r="J930" s="8"/>
      <c r="K930" s="24"/>
      <c r="L930"/>
      <c r="M930"/>
      <c r="N930"/>
    </row>
    <row r="931" spans="2:14" s="5" customFormat="1" ht="15" hidden="1" customHeight="1" outlineLevel="1" collapsed="1" x14ac:dyDescent="0.25">
      <c r="B931" s="27"/>
      <c r="C931" s="6" t="s">
        <v>128</v>
      </c>
      <c r="D931" s="40" t="s">
        <v>235</v>
      </c>
      <c r="E931" s="22"/>
      <c r="F931" s="28"/>
      <c r="G931" s="28"/>
      <c r="H931" s="22"/>
      <c r="I931" s="48"/>
      <c r="J931" s="8"/>
      <c r="K931" s="24"/>
      <c r="L931"/>
      <c r="M931"/>
      <c r="N931"/>
    </row>
    <row r="932" spans="2:14" s="5" customFormat="1" ht="15" hidden="1" customHeight="1" outlineLevel="1" collapsed="1" x14ac:dyDescent="0.25">
      <c r="B932" s="27"/>
      <c r="C932" s="6" t="s">
        <v>218</v>
      </c>
      <c r="D932" s="40" t="s">
        <v>235</v>
      </c>
      <c r="E932" s="22"/>
      <c r="F932" s="28"/>
      <c r="G932" s="28"/>
      <c r="H932" s="22"/>
      <c r="I932" s="48"/>
      <c r="J932" s="8"/>
      <c r="K932" s="24"/>
      <c r="L932"/>
      <c r="M932"/>
      <c r="N932"/>
    </row>
    <row r="933" spans="2:14" s="5" customFormat="1" ht="15" customHeight="1" collapsed="1" x14ac:dyDescent="0.25">
      <c r="B933" s="27" t="s">
        <v>47</v>
      </c>
      <c r="C933" s="12"/>
      <c r="D933" s="40"/>
      <c r="E933" s="22">
        <v>105</v>
      </c>
      <c r="F933" s="28">
        <v>5</v>
      </c>
      <c r="G933" s="28">
        <v>5</v>
      </c>
      <c r="H933" s="22">
        <v>83</v>
      </c>
      <c r="I933" s="48">
        <f>H933/E933</f>
        <v>0.79047619047619044</v>
      </c>
      <c r="J933" s="8"/>
      <c r="K933" s="24"/>
      <c r="L933"/>
      <c r="M933"/>
      <c r="N933"/>
    </row>
    <row r="934" spans="2:14" s="5" customFormat="1" ht="15" hidden="1" customHeight="1" outlineLevel="1" collapsed="1" x14ac:dyDescent="0.25">
      <c r="B934" s="27" t="s">
        <v>76</v>
      </c>
      <c r="C934" s="12"/>
      <c r="D934" s="40"/>
      <c r="E934" s="22"/>
      <c r="F934" s="28"/>
      <c r="G934" s="28"/>
      <c r="H934" s="22"/>
      <c r="I934" s="48"/>
      <c r="J934" s="8"/>
      <c r="K934" s="24"/>
      <c r="L934"/>
      <c r="M934"/>
      <c r="N934"/>
    </row>
    <row r="935" spans="2:14" s="5" customFormat="1" ht="15" hidden="1" customHeight="1" outlineLevel="1" collapsed="1" x14ac:dyDescent="0.25">
      <c r="B935" s="27" t="s">
        <v>0</v>
      </c>
      <c r="C935" s="43" t="s">
        <v>216</v>
      </c>
      <c r="D935" s="40"/>
      <c r="E935" s="22"/>
      <c r="F935" s="28"/>
      <c r="G935" s="28"/>
      <c r="H935" s="22"/>
      <c r="I935" s="48"/>
      <c r="J935" s="8"/>
      <c r="K935" s="24"/>
      <c r="L935"/>
      <c r="M935"/>
      <c r="N935"/>
    </row>
    <row r="936" spans="2:14" ht="15" hidden="1" customHeight="1" outlineLevel="1" collapsed="1" x14ac:dyDescent="0.25">
      <c r="B936" s="27" t="s">
        <v>0</v>
      </c>
      <c r="C936" s="43" t="s">
        <v>133</v>
      </c>
      <c r="E936" s="22"/>
      <c r="F936" s="28"/>
      <c r="G936" s="28"/>
      <c r="H936" s="22"/>
      <c r="I936" s="48"/>
      <c r="J936" s="8"/>
      <c r="K936" s="24"/>
    </row>
    <row r="937" spans="2:14" ht="15" hidden="1" customHeight="1" outlineLevel="1" collapsed="1" x14ac:dyDescent="0.25">
      <c r="B937" s="27" t="s">
        <v>0</v>
      </c>
      <c r="C937" s="43" t="s">
        <v>136</v>
      </c>
      <c r="E937" s="22"/>
      <c r="F937" s="28"/>
      <c r="G937" s="28"/>
      <c r="H937" s="22"/>
      <c r="I937" s="48"/>
      <c r="J937" s="8"/>
      <c r="K937" s="24"/>
    </row>
    <row r="938" spans="2:14" s="5" customFormat="1" ht="15" hidden="1" customHeight="1" outlineLevel="1" x14ac:dyDescent="0.25">
      <c r="B938" s="27"/>
      <c r="C938" s="6" t="s">
        <v>116</v>
      </c>
      <c r="D938" s="40" t="s">
        <v>235</v>
      </c>
      <c r="E938" s="22"/>
      <c r="F938" s="28"/>
      <c r="G938" s="28"/>
      <c r="H938" s="22"/>
      <c r="I938" s="48"/>
      <c r="J938" s="8"/>
      <c r="K938" s="24"/>
    </row>
    <row r="939" spans="2:14" s="5" customFormat="1" ht="15" hidden="1" customHeight="1" outlineLevel="1" x14ac:dyDescent="0.25">
      <c r="B939" s="27"/>
      <c r="C939" s="43" t="s">
        <v>127</v>
      </c>
      <c r="D939" s="40"/>
      <c r="E939" s="22"/>
      <c r="F939" s="28"/>
      <c r="G939" s="28"/>
      <c r="H939" s="22"/>
      <c r="I939" s="48"/>
      <c r="J939" s="8"/>
      <c r="K939" s="24"/>
    </row>
    <row r="940" spans="2:14" ht="15" hidden="1" customHeight="1" outlineLevel="1" collapsed="1" x14ac:dyDescent="0.25">
      <c r="B940" s="27"/>
      <c r="C940" s="6" t="s">
        <v>117</v>
      </c>
      <c r="D940" s="40" t="s">
        <v>235</v>
      </c>
      <c r="E940" s="22"/>
      <c r="F940" s="28"/>
      <c r="G940" s="28"/>
      <c r="H940" s="22"/>
      <c r="I940" s="48"/>
      <c r="J940" s="8"/>
      <c r="K940" s="24"/>
    </row>
    <row r="941" spans="2:14" s="5" customFormat="1" ht="15" hidden="1" customHeight="1" outlineLevel="1" collapsed="1" x14ac:dyDescent="0.25">
      <c r="B941" s="27"/>
      <c r="C941" s="6" t="s">
        <v>143</v>
      </c>
      <c r="D941" s="40" t="s">
        <v>235</v>
      </c>
      <c r="E941" s="22"/>
      <c r="F941" s="28"/>
      <c r="G941" s="28"/>
      <c r="H941" s="22"/>
      <c r="I941" s="48"/>
      <c r="J941" s="8"/>
      <c r="K941" s="24"/>
      <c r="L941"/>
      <c r="M941"/>
      <c r="N941"/>
    </row>
    <row r="942" spans="2:14" s="5" customFormat="1" ht="15" hidden="1" customHeight="1" outlineLevel="1" collapsed="1" x14ac:dyDescent="0.25">
      <c r="B942" s="27"/>
      <c r="C942" s="43" t="s">
        <v>128</v>
      </c>
      <c r="D942" s="40" t="s">
        <v>235</v>
      </c>
      <c r="E942" s="22"/>
      <c r="F942" s="28"/>
      <c r="G942" s="28"/>
      <c r="H942" s="22"/>
      <c r="I942" s="48"/>
      <c r="J942" s="8"/>
      <c r="K942" s="24"/>
      <c r="L942"/>
      <c r="M942"/>
      <c r="N942"/>
    </row>
    <row r="943" spans="2:14" s="5" customFormat="1" ht="15" hidden="1" customHeight="1" outlineLevel="1" collapsed="1" x14ac:dyDescent="0.25">
      <c r="B943" s="27"/>
      <c r="C943" s="43" t="s">
        <v>132</v>
      </c>
      <c r="D943" s="40" t="s">
        <v>235</v>
      </c>
      <c r="E943" s="22"/>
      <c r="F943" s="28"/>
      <c r="G943" s="28"/>
      <c r="H943" s="22"/>
      <c r="I943" s="48"/>
      <c r="J943" s="8"/>
      <c r="K943" s="24"/>
      <c r="L943"/>
      <c r="M943"/>
      <c r="N943"/>
    </row>
    <row r="944" spans="2:14" ht="15" hidden="1" customHeight="1" outlineLevel="1" collapsed="1" x14ac:dyDescent="0.25">
      <c r="B944" s="27"/>
      <c r="C944" s="6" t="s">
        <v>218</v>
      </c>
      <c r="D944" s="40" t="s">
        <v>235</v>
      </c>
      <c r="E944" s="22"/>
      <c r="F944" s="28"/>
      <c r="G944" s="28"/>
      <c r="H944" s="22"/>
      <c r="I944" s="48"/>
      <c r="J944" s="8"/>
      <c r="K944" s="24"/>
    </row>
    <row r="945" spans="2:14" s="5" customFormat="1" ht="15" customHeight="1" collapsed="1" x14ac:dyDescent="0.25">
      <c r="B945" s="27" t="s">
        <v>76</v>
      </c>
      <c r="C945" s="12"/>
      <c r="D945" s="40"/>
      <c r="E945" s="22">
        <v>105</v>
      </c>
      <c r="F945" s="28">
        <v>9</v>
      </c>
      <c r="G945" s="28">
        <v>6</v>
      </c>
      <c r="H945" s="22">
        <v>82</v>
      </c>
      <c r="I945" s="48">
        <f>H945/E945</f>
        <v>0.78095238095238095</v>
      </c>
      <c r="J945" s="8"/>
      <c r="K945" s="24"/>
      <c r="L945"/>
      <c r="M945"/>
      <c r="N945"/>
    </row>
    <row r="946" spans="2:14" ht="15" hidden="1" customHeight="1" outlineLevel="1" collapsed="1" x14ac:dyDescent="0.25">
      <c r="B946" s="27" t="s">
        <v>227</v>
      </c>
      <c r="C946" s="12"/>
      <c r="E946" s="22"/>
      <c r="F946" s="28"/>
      <c r="G946" s="28"/>
      <c r="H946" s="22"/>
      <c r="I946" s="48"/>
      <c r="J946" s="8"/>
      <c r="K946" s="24"/>
    </row>
    <row r="947" spans="2:14" ht="15" hidden="1" customHeight="1" outlineLevel="1" collapsed="1" x14ac:dyDescent="0.25">
      <c r="B947" s="27" t="s">
        <v>0</v>
      </c>
      <c r="C947" s="43" t="s">
        <v>216</v>
      </c>
      <c r="D947" s="40" t="s">
        <v>235</v>
      </c>
      <c r="E947" s="22"/>
      <c r="F947" s="28"/>
      <c r="G947" s="28"/>
      <c r="H947" s="22"/>
      <c r="I947" s="48"/>
      <c r="J947" s="8"/>
      <c r="K947" s="24"/>
    </row>
    <row r="948" spans="2:14" s="5" customFormat="1" ht="15" hidden="1" customHeight="1" outlineLevel="1" x14ac:dyDescent="0.25">
      <c r="B948" s="27" t="s">
        <v>0</v>
      </c>
      <c r="C948" s="43" t="s">
        <v>136</v>
      </c>
      <c r="D948" s="40"/>
      <c r="E948" s="22"/>
      <c r="F948" s="28"/>
      <c r="G948" s="28"/>
      <c r="H948" s="22"/>
      <c r="I948" s="48"/>
      <c r="J948" s="8"/>
      <c r="K948" s="24"/>
    </row>
    <row r="949" spans="2:14" s="5" customFormat="1" ht="15" hidden="1" customHeight="1" outlineLevel="1" collapsed="1" x14ac:dyDescent="0.25">
      <c r="B949" s="27"/>
      <c r="C949" s="6" t="s">
        <v>116</v>
      </c>
      <c r="D949" s="40" t="s">
        <v>235</v>
      </c>
      <c r="E949" s="22"/>
      <c r="F949" s="28"/>
      <c r="G949" s="28"/>
      <c r="H949" s="22"/>
      <c r="I949" s="48"/>
      <c r="J949" s="8"/>
      <c r="K949" s="24"/>
      <c r="L949"/>
      <c r="M949"/>
      <c r="N949"/>
    </row>
    <row r="950" spans="2:14" s="5" customFormat="1" ht="15" hidden="1" customHeight="1" outlineLevel="1" x14ac:dyDescent="0.25">
      <c r="B950" s="27" t="s">
        <v>0</v>
      </c>
      <c r="C950" s="43" t="s">
        <v>127</v>
      </c>
      <c r="D950" s="40"/>
      <c r="E950" s="22"/>
      <c r="F950" s="28"/>
      <c r="G950" s="28"/>
      <c r="H950" s="22"/>
      <c r="I950" s="48"/>
      <c r="J950" s="8"/>
      <c r="K950" s="24"/>
    </row>
    <row r="951" spans="2:14" ht="15" hidden="1" customHeight="1" outlineLevel="1" collapsed="1" x14ac:dyDescent="0.25">
      <c r="B951" s="27" t="s">
        <v>0</v>
      </c>
      <c r="C951" s="43" t="s">
        <v>223</v>
      </c>
      <c r="E951" s="22"/>
      <c r="F951" s="28"/>
      <c r="G951" s="28"/>
      <c r="H951" s="22"/>
      <c r="I951" s="48"/>
      <c r="J951" s="8"/>
      <c r="K951" s="24"/>
    </row>
    <row r="952" spans="2:14" ht="15" hidden="1" customHeight="1" outlineLevel="1" collapsed="1" x14ac:dyDescent="0.25">
      <c r="B952" s="27"/>
      <c r="C952" s="43" t="s">
        <v>220</v>
      </c>
      <c r="E952" s="22"/>
      <c r="F952" s="28"/>
      <c r="G952" s="28"/>
      <c r="H952" s="22"/>
      <c r="I952" s="48"/>
      <c r="J952" s="8"/>
      <c r="K952" s="24"/>
    </row>
    <row r="953" spans="2:14" ht="15" hidden="1" customHeight="1" outlineLevel="1" collapsed="1" x14ac:dyDescent="0.25">
      <c r="B953" s="27"/>
      <c r="C953" s="6" t="s">
        <v>117</v>
      </c>
      <c r="D953" s="40" t="s">
        <v>235</v>
      </c>
      <c r="E953" s="22"/>
      <c r="F953" s="28"/>
      <c r="G953" s="28"/>
      <c r="H953" s="22"/>
      <c r="I953" s="48"/>
      <c r="J953" s="8"/>
      <c r="K953" s="24"/>
    </row>
    <row r="954" spans="2:14" s="5" customFormat="1" ht="15" hidden="1" customHeight="1" outlineLevel="1" x14ac:dyDescent="0.25">
      <c r="B954" s="27"/>
      <c r="C954" s="43" t="s">
        <v>143</v>
      </c>
      <c r="D954" s="40" t="s">
        <v>235</v>
      </c>
      <c r="E954" s="22"/>
      <c r="F954" s="28"/>
      <c r="G954" s="28"/>
      <c r="H954" s="22"/>
      <c r="I954" s="48"/>
      <c r="J954" s="8"/>
      <c r="K954" s="24"/>
      <c r="L954"/>
      <c r="M954"/>
      <c r="N954"/>
    </row>
    <row r="955" spans="2:14" ht="15" hidden="1" customHeight="1" outlineLevel="1" collapsed="1" x14ac:dyDescent="0.25">
      <c r="B955" s="27"/>
      <c r="C955" s="43" t="s">
        <v>128</v>
      </c>
      <c r="D955" s="40" t="s">
        <v>235</v>
      </c>
      <c r="E955" s="22"/>
      <c r="F955" s="28"/>
      <c r="G955" s="28"/>
      <c r="H955" s="22"/>
      <c r="I955" s="48"/>
      <c r="J955" s="8"/>
      <c r="K955" s="24"/>
    </row>
    <row r="956" spans="2:14" s="5" customFormat="1" ht="15" hidden="1" customHeight="1" outlineLevel="1" collapsed="1" x14ac:dyDescent="0.25">
      <c r="B956" s="27"/>
      <c r="C956" s="43" t="s">
        <v>132</v>
      </c>
      <c r="D956" s="40" t="s">
        <v>235</v>
      </c>
      <c r="E956" s="22"/>
      <c r="F956" s="28"/>
      <c r="G956" s="28"/>
      <c r="H956" s="22"/>
      <c r="I956" s="48"/>
      <c r="J956" s="8"/>
      <c r="K956" s="24"/>
      <c r="L956"/>
      <c r="M956"/>
      <c r="N956"/>
    </row>
    <row r="957" spans="2:14" s="5" customFormat="1" ht="15" hidden="1" customHeight="1" outlineLevel="1" collapsed="1" x14ac:dyDescent="0.25">
      <c r="B957" s="27"/>
      <c r="C957" s="43" t="s">
        <v>129</v>
      </c>
      <c r="D957" s="40"/>
      <c r="E957" s="22"/>
      <c r="F957" s="28"/>
      <c r="G957" s="28"/>
      <c r="H957" s="22"/>
      <c r="I957" s="48"/>
      <c r="J957" s="8"/>
      <c r="K957" s="24"/>
      <c r="L957"/>
      <c r="M957"/>
      <c r="N957"/>
    </row>
    <row r="958" spans="2:14" s="5" customFormat="1" ht="15" hidden="1" customHeight="1" outlineLevel="1" x14ac:dyDescent="0.25">
      <c r="B958" s="27"/>
      <c r="C958" s="43" t="s">
        <v>218</v>
      </c>
      <c r="D958" s="40" t="s">
        <v>235</v>
      </c>
      <c r="E958" s="22"/>
      <c r="F958" s="28"/>
      <c r="G958" s="28"/>
      <c r="H958" s="22"/>
      <c r="I958" s="48"/>
      <c r="J958" s="8"/>
      <c r="K958" s="24"/>
      <c r="L958"/>
      <c r="M958"/>
      <c r="N958"/>
    </row>
    <row r="959" spans="2:14" s="5" customFormat="1" ht="15" hidden="1" customHeight="1" outlineLevel="1" collapsed="1" x14ac:dyDescent="0.25">
      <c r="B959" s="27"/>
      <c r="C959" s="43" t="s">
        <v>134</v>
      </c>
      <c r="D959" s="40"/>
      <c r="E959" s="22"/>
      <c r="F959" s="28"/>
      <c r="G959" s="28"/>
      <c r="H959" s="22"/>
      <c r="I959" s="48"/>
      <c r="J959" s="8"/>
      <c r="K959" s="24"/>
      <c r="L959"/>
      <c r="M959"/>
      <c r="N959"/>
    </row>
    <row r="960" spans="2:14" s="5" customFormat="1" ht="15" customHeight="1" collapsed="1" x14ac:dyDescent="0.25">
      <c r="B960" s="27" t="s">
        <v>227</v>
      </c>
      <c r="D960" s="40"/>
      <c r="E960" s="22">
        <v>110</v>
      </c>
      <c r="F960" s="28">
        <v>12</v>
      </c>
      <c r="G960" s="28">
        <v>7</v>
      </c>
      <c r="H960" s="22">
        <v>99</v>
      </c>
      <c r="I960" s="48">
        <f>H960/E960</f>
        <v>0.9</v>
      </c>
      <c r="J960" s="8"/>
      <c r="K960" s="24"/>
      <c r="L960"/>
      <c r="M960"/>
      <c r="N960"/>
    </row>
    <row r="961" spans="2:14" s="5" customFormat="1" ht="15" hidden="1" customHeight="1" outlineLevel="1" collapsed="1" x14ac:dyDescent="0.25">
      <c r="B961" s="27" t="s">
        <v>72</v>
      </c>
      <c r="C961" s="12"/>
      <c r="D961" s="40"/>
      <c r="E961" s="22"/>
      <c r="F961" s="28"/>
      <c r="G961" s="28"/>
      <c r="H961" s="22"/>
      <c r="I961" s="48"/>
      <c r="J961" s="8"/>
      <c r="K961" s="24"/>
      <c r="L961"/>
      <c r="M961"/>
      <c r="N961"/>
    </row>
    <row r="962" spans="2:14" s="5" customFormat="1" ht="15" hidden="1" customHeight="1" outlineLevel="1" x14ac:dyDescent="0.25">
      <c r="B962" s="27"/>
      <c r="C962" s="43" t="s">
        <v>216</v>
      </c>
      <c r="D962" s="40" t="s">
        <v>235</v>
      </c>
      <c r="E962" s="22"/>
      <c r="F962" s="28"/>
      <c r="G962" s="28"/>
      <c r="H962" s="22"/>
      <c r="I962" s="48"/>
      <c r="J962" s="8"/>
      <c r="K962" s="24"/>
      <c r="L962"/>
      <c r="M962"/>
      <c r="N962"/>
    </row>
    <row r="963" spans="2:14" s="5" customFormat="1" ht="15" hidden="1" customHeight="1" outlineLevel="1" collapsed="1" x14ac:dyDescent="0.25">
      <c r="B963" s="27"/>
      <c r="C963" s="43" t="s">
        <v>133</v>
      </c>
      <c r="D963" s="40"/>
      <c r="E963" s="22"/>
      <c r="F963" s="28"/>
      <c r="G963" s="28"/>
      <c r="H963" s="22"/>
      <c r="I963" s="48"/>
      <c r="J963" s="8"/>
      <c r="K963" s="24"/>
      <c r="L963"/>
      <c r="M963"/>
      <c r="N963"/>
    </row>
    <row r="964" spans="2:14" s="5" customFormat="1" ht="15" hidden="1" customHeight="1" outlineLevel="1" collapsed="1" x14ac:dyDescent="0.25">
      <c r="B964" s="27"/>
      <c r="C964" s="43" t="s">
        <v>217</v>
      </c>
      <c r="D964" s="40" t="s">
        <v>235</v>
      </c>
      <c r="E964" s="22"/>
      <c r="F964" s="28"/>
      <c r="G964" s="28"/>
      <c r="H964" s="22"/>
      <c r="I964" s="48"/>
      <c r="J964" s="8"/>
      <c r="K964" s="24"/>
      <c r="L964"/>
      <c r="M964"/>
      <c r="N964"/>
    </row>
    <row r="965" spans="2:14" s="5" customFormat="1" ht="15" hidden="1" customHeight="1" outlineLevel="1" collapsed="1" x14ac:dyDescent="0.25">
      <c r="B965" s="27"/>
      <c r="C965" s="43" t="s">
        <v>116</v>
      </c>
      <c r="D965" s="40" t="s">
        <v>235</v>
      </c>
      <c r="E965" s="22"/>
      <c r="F965" s="28"/>
      <c r="G965" s="28"/>
      <c r="H965" s="22"/>
      <c r="I965" s="48"/>
      <c r="J965" s="8"/>
      <c r="K965" s="24"/>
      <c r="L965"/>
      <c r="M965"/>
      <c r="N965"/>
    </row>
    <row r="966" spans="2:14" ht="15" hidden="1" customHeight="1" outlineLevel="1" collapsed="1" x14ac:dyDescent="0.25">
      <c r="B966" s="27"/>
      <c r="C966" s="44" t="s">
        <v>127</v>
      </c>
      <c r="E966" s="22"/>
      <c r="F966" s="28"/>
      <c r="G966" s="28"/>
      <c r="H966" s="22"/>
      <c r="I966" s="48"/>
      <c r="J966" s="8"/>
      <c r="K966" s="24"/>
    </row>
    <row r="967" spans="2:14" ht="15" hidden="1" customHeight="1" outlineLevel="1" collapsed="1" x14ac:dyDescent="0.25">
      <c r="B967" s="27" t="s">
        <v>0</v>
      </c>
      <c r="C967" s="6" t="s">
        <v>117</v>
      </c>
      <c r="D967" s="40" t="s">
        <v>235</v>
      </c>
      <c r="E967" s="22"/>
      <c r="F967" s="28"/>
      <c r="G967" s="28"/>
      <c r="H967" s="22"/>
      <c r="I967" s="48"/>
      <c r="J967" s="8"/>
      <c r="K967" s="24"/>
    </row>
    <row r="968" spans="2:14" s="5" customFormat="1" ht="15" hidden="1" customHeight="1" outlineLevel="1" x14ac:dyDescent="0.25">
      <c r="B968" s="27"/>
      <c r="C968" s="43" t="s">
        <v>128</v>
      </c>
      <c r="D968" s="40" t="s">
        <v>235</v>
      </c>
      <c r="E968" s="22"/>
      <c r="F968" s="28"/>
      <c r="G968" s="28"/>
      <c r="H968" s="22"/>
      <c r="I968" s="48"/>
      <c r="J968" s="8"/>
      <c r="K968" s="24"/>
    </row>
    <row r="969" spans="2:14" s="5" customFormat="1" ht="15" hidden="1" customHeight="1" outlineLevel="1" x14ac:dyDescent="0.25">
      <c r="B969" s="27"/>
      <c r="C969" s="6" t="s">
        <v>132</v>
      </c>
      <c r="D969" s="40" t="s">
        <v>235</v>
      </c>
      <c r="E969" s="22"/>
      <c r="F969" s="28"/>
      <c r="G969" s="28"/>
      <c r="H969" s="22"/>
      <c r="I969" s="48"/>
      <c r="J969" s="8"/>
      <c r="K969" s="24"/>
    </row>
    <row r="970" spans="2:14" ht="15" hidden="1" customHeight="1" outlineLevel="1" collapsed="1" x14ac:dyDescent="0.25">
      <c r="B970" s="27" t="s">
        <v>0</v>
      </c>
      <c r="C970" s="43" t="s">
        <v>129</v>
      </c>
      <c r="D970" s="40" t="s">
        <v>235</v>
      </c>
      <c r="E970" s="22"/>
      <c r="F970" s="28"/>
      <c r="G970" s="28"/>
      <c r="H970" s="22"/>
      <c r="I970" s="48"/>
      <c r="J970" s="8"/>
      <c r="K970" s="24"/>
    </row>
    <row r="971" spans="2:14" s="5" customFormat="1" ht="15" hidden="1" customHeight="1" outlineLevel="1" collapsed="1" x14ac:dyDescent="0.25">
      <c r="B971" s="27" t="s">
        <v>0</v>
      </c>
      <c r="C971" s="43" t="s">
        <v>205</v>
      </c>
      <c r="D971" s="40"/>
      <c r="E971" s="22"/>
      <c r="F971" s="28"/>
      <c r="G971" s="28"/>
      <c r="H971" s="22"/>
      <c r="I971" s="48"/>
      <c r="J971" s="8"/>
      <c r="K971" s="24"/>
      <c r="L971"/>
      <c r="M971"/>
      <c r="N971"/>
    </row>
    <row r="972" spans="2:14" s="5" customFormat="1" ht="15" hidden="1" customHeight="1" outlineLevel="1" x14ac:dyDescent="0.25">
      <c r="B972" s="27"/>
      <c r="C972" s="43" t="s">
        <v>134</v>
      </c>
      <c r="D972" s="40"/>
      <c r="E972" s="22"/>
      <c r="F972" s="28"/>
      <c r="G972" s="28"/>
      <c r="H972" s="22"/>
      <c r="I972" s="48"/>
      <c r="J972" s="8"/>
      <c r="K972" s="24"/>
    </row>
    <row r="973" spans="2:14" s="5" customFormat="1" ht="15" customHeight="1" collapsed="1" x14ac:dyDescent="0.25">
      <c r="B973" s="27" t="s">
        <v>72</v>
      </c>
      <c r="C973" s="12"/>
      <c r="D973" s="40"/>
      <c r="E973" s="22">
        <v>112</v>
      </c>
      <c r="F973" s="28">
        <v>10</v>
      </c>
      <c r="G973" s="28">
        <v>7</v>
      </c>
      <c r="H973" s="22">
        <v>97</v>
      </c>
      <c r="I973" s="48">
        <f>H973/E973</f>
        <v>0.8660714285714286</v>
      </c>
      <c r="J973" s="8"/>
      <c r="K973" s="24"/>
    </row>
    <row r="974" spans="2:14" s="5" customFormat="1" ht="15" hidden="1" customHeight="1" outlineLevel="1" x14ac:dyDescent="0.25">
      <c r="B974" s="27" t="s">
        <v>81</v>
      </c>
      <c r="C974" s="12"/>
      <c r="D974" s="40"/>
      <c r="E974" s="22"/>
      <c r="F974" s="28"/>
      <c r="G974" s="28"/>
      <c r="H974" s="22"/>
      <c r="I974" s="48"/>
      <c r="J974" s="8"/>
      <c r="K974" s="24"/>
    </row>
    <row r="975" spans="2:14" s="5" customFormat="1" ht="15" hidden="1" customHeight="1" outlineLevel="1" x14ac:dyDescent="0.25">
      <c r="B975" s="27" t="s">
        <v>0</v>
      </c>
      <c r="C975" s="43" t="s">
        <v>216</v>
      </c>
      <c r="D975" s="40"/>
      <c r="E975" s="22"/>
      <c r="F975" s="28"/>
      <c r="G975" s="28"/>
      <c r="H975" s="22"/>
      <c r="I975" s="48"/>
      <c r="J975" s="8"/>
      <c r="K975" s="24"/>
      <c r="L975"/>
      <c r="M975"/>
      <c r="N975"/>
    </row>
    <row r="976" spans="2:14" s="5" customFormat="1" ht="15" hidden="1" customHeight="1" outlineLevel="1" collapsed="1" x14ac:dyDescent="0.25">
      <c r="B976" s="27" t="s">
        <v>0</v>
      </c>
      <c r="C976" s="43" t="s">
        <v>116</v>
      </c>
      <c r="D976" s="40" t="s">
        <v>235</v>
      </c>
      <c r="E976" s="22"/>
      <c r="F976" s="28"/>
      <c r="G976" s="28"/>
      <c r="H976" s="22"/>
      <c r="I976" s="48"/>
      <c r="J976" s="8"/>
      <c r="K976" s="24"/>
      <c r="L976"/>
      <c r="M976"/>
      <c r="N976"/>
    </row>
    <row r="977" spans="2:14" s="5" customFormat="1" ht="15" hidden="1" customHeight="1" outlineLevel="1" collapsed="1" x14ac:dyDescent="0.25">
      <c r="B977" s="27" t="s">
        <v>0</v>
      </c>
      <c r="C977" s="43" t="s">
        <v>127</v>
      </c>
      <c r="D977" s="40"/>
      <c r="E977" s="22"/>
      <c r="F977" s="28"/>
      <c r="G977" s="28"/>
      <c r="H977" s="22"/>
      <c r="I977" s="48"/>
      <c r="J977" s="8"/>
      <c r="K977" s="24"/>
      <c r="L977"/>
      <c r="M977"/>
      <c r="N977"/>
    </row>
    <row r="978" spans="2:14" s="5" customFormat="1" ht="15" hidden="1" customHeight="1" outlineLevel="1" collapsed="1" x14ac:dyDescent="0.25">
      <c r="B978" s="27"/>
      <c r="C978" s="43" t="s">
        <v>128</v>
      </c>
      <c r="D978" s="40"/>
      <c r="E978" s="22"/>
      <c r="F978" s="28"/>
      <c r="G978" s="28"/>
      <c r="H978" s="22"/>
      <c r="I978" s="48"/>
      <c r="J978" s="8"/>
      <c r="K978" s="24"/>
      <c r="L978"/>
      <c r="M978"/>
      <c r="N978"/>
    </row>
    <row r="979" spans="2:14" s="5" customFormat="1" ht="15" hidden="1" customHeight="1" outlineLevel="1" x14ac:dyDescent="0.25">
      <c r="B979" s="27"/>
      <c r="C979" s="52" t="s">
        <v>132</v>
      </c>
      <c r="D979" s="40" t="s">
        <v>235</v>
      </c>
      <c r="E979" s="22"/>
      <c r="F979" s="28"/>
      <c r="G979" s="28"/>
      <c r="H979" s="22"/>
      <c r="I979" s="48"/>
      <c r="J979" s="8"/>
      <c r="K979" s="24"/>
    </row>
    <row r="980" spans="2:14" ht="15" hidden="1" customHeight="1" outlineLevel="1" collapsed="1" x14ac:dyDescent="0.25">
      <c r="B980" s="27"/>
      <c r="C980" s="6" t="s">
        <v>129</v>
      </c>
      <c r="D980" s="40" t="s">
        <v>235</v>
      </c>
      <c r="E980" s="22"/>
      <c r="F980" s="28"/>
      <c r="G980" s="28"/>
      <c r="H980" s="22"/>
      <c r="I980" s="48"/>
      <c r="J980" s="8"/>
      <c r="K980" s="24"/>
    </row>
    <row r="981" spans="2:14" ht="15" hidden="1" customHeight="1" outlineLevel="1" collapsed="1" x14ac:dyDescent="0.25">
      <c r="B981" s="27"/>
      <c r="C981" s="43" t="s">
        <v>218</v>
      </c>
      <c r="D981" s="40" t="s">
        <v>235</v>
      </c>
      <c r="E981" s="22"/>
      <c r="F981" s="28"/>
      <c r="G981" s="28"/>
      <c r="H981" s="22"/>
      <c r="I981" s="48"/>
      <c r="J981" s="8"/>
      <c r="K981" s="24"/>
    </row>
    <row r="982" spans="2:14" ht="15" customHeight="1" collapsed="1" x14ac:dyDescent="0.25">
      <c r="B982" s="27" t="s">
        <v>81</v>
      </c>
      <c r="C982" s="12"/>
      <c r="E982" s="22">
        <v>112</v>
      </c>
      <c r="F982" s="28">
        <v>6</v>
      </c>
      <c r="G982" s="28">
        <v>4</v>
      </c>
      <c r="H982" s="22">
        <v>93</v>
      </c>
      <c r="I982" s="48">
        <f>H982/E982</f>
        <v>0.8303571428571429</v>
      </c>
      <c r="J982" s="8"/>
      <c r="K982" s="24"/>
    </row>
    <row r="983" spans="2:14" ht="15" hidden="1" customHeight="1" outlineLevel="1" collapsed="1" x14ac:dyDescent="0.25">
      <c r="B983" s="27" t="s">
        <v>131</v>
      </c>
      <c r="C983" s="12"/>
      <c r="E983" s="22"/>
      <c r="F983" s="28"/>
      <c r="G983" s="28"/>
      <c r="H983" s="22"/>
      <c r="I983" s="48"/>
      <c r="J983" s="8"/>
      <c r="K983" s="24"/>
    </row>
    <row r="984" spans="2:14" ht="15" hidden="1" customHeight="1" outlineLevel="1" collapsed="1" x14ac:dyDescent="0.25">
      <c r="B984" s="27" t="s">
        <v>0</v>
      </c>
      <c r="C984" s="43" t="s">
        <v>216</v>
      </c>
      <c r="D984" s="40" t="s">
        <v>235</v>
      </c>
      <c r="E984" s="22"/>
      <c r="F984" s="28"/>
      <c r="G984" s="28"/>
      <c r="H984" s="22"/>
      <c r="I984" s="48"/>
      <c r="J984" s="8"/>
      <c r="K984" s="24"/>
    </row>
    <row r="985" spans="2:14" s="5" customFormat="1" ht="15" hidden="1" customHeight="1" outlineLevel="1" x14ac:dyDescent="0.25">
      <c r="B985" s="27"/>
      <c r="C985" s="43" t="s">
        <v>133</v>
      </c>
      <c r="D985" s="40" t="s">
        <v>235</v>
      </c>
      <c r="E985" s="22"/>
      <c r="F985" s="28"/>
      <c r="G985" s="28"/>
      <c r="H985" s="22"/>
      <c r="I985" s="48"/>
      <c r="J985" s="8"/>
      <c r="K985" s="24"/>
    </row>
    <row r="986" spans="2:14" ht="15" hidden="1" customHeight="1" outlineLevel="1" collapsed="1" x14ac:dyDescent="0.25">
      <c r="B986" s="27"/>
      <c r="C986" s="43" t="s">
        <v>217</v>
      </c>
      <c r="E986" s="22"/>
      <c r="F986" s="28"/>
      <c r="G986" s="28"/>
      <c r="H986" s="22"/>
      <c r="I986" s="48"/>
      <c r="J986" s="8"/>
      <c r="K986" s="24"/>
    </row>
    <row r="987" spans="2:14" ht="15" hidden="1" customHeight="1" outlineLevel="1" x14ac:dyDescent="0.25">
      <c r="B987" s="27"/>
      <c r="C987" s="43" t="s">
        <v>116</v>
      </c>
      <c r="D987" s="40" t="s">
        <v>235</v>
      </c>
      <c r="E987" s="22"/>
      <c r="F987" s="28"/>
      <c r="G987" s="28"/>
      <c r="H987" s="22"/>
      <c r="I987" s="48"/>
      <c r="J987" s="8"/>
      <c r="K987" s="24"/>
    </row>
    <row r="988" spans="2:14" s="5" customFormat="1" ht="15" hidden="1" customHeight="1" outlineLevel="1" x14ac:dyDescent="0.25">
      <c r="B988" s="27"/>
      <c r="C988" s="43" t="s">
        <v>127</v>
      </c>
      <c r="D988" s="40"/>
      <c r="E988" s="22"/>
      <c r="F988" s="28"/>
      <c r="G988" s="28"/>
      <c r="H988" s="22"/>
      <c r="I988" s="48"/>
      <c r="J988" s="8"/>
      <c r="K988" s="24"/>
    </row>
    <row r="989" spans="2:14" ht="15" hidden="1" customHeight="1" outlineLevel="1" collapsed="1" x14ac:dyDescent="0.25">
      <c r="B989" s="27"/>
      <c r="C989" s="6" t="s">
        <v>117</v>
      </c>
      <c r="D989" s="40" t="s">
        <v>235</v>
      </c>
      <c r="E989" s="22"/>
      <c r="F989" s="28"/>
      <c r="G989" s="28"/>
      <c r="H989" s="22"/>
      <c r="I989" s="48"/>
      <c r="J989" s="8"/>
      <c r="K989" s="24"/>
    </row>
    <row r="990" spans="2:14" ht="15" hidden="1" customHeight="1" outlineLevel="1" collapsed="1" x14ac:dyDescent="0.25">
      <c r="B990" s="27"/>
      <c r="C990" s="43" t="s">
        <v>128</v>
      </c>
      <c r="D990" s="40" t="s">
        <v>235</v>
      </c>
      <c r="E990" s="22"/>
      <c r="F990" s="28"/>
      <c r="G990" s="28"/>
      <c r="H990" s="22"/>
      <c r="I990" s="48"/>
      <c r="J990" s="8"/>
      <c r="K990" s="24"/>
    </row>
    <row r="991" spans="2:14" s="5" customFormat="1" ht="15" hidden="1" customHeight="1" outlineLevel="1" x14ac:dyDescent="0.25">
      <c r="B991" s="27"/>
      <c r="C991" s="6" t="s">
        <v>132</v>
      </c>
      <c r="D991" s="40" t="s">
        <v>235</v>
      </c>
      <c r="E991" s="22"/>
      <c r="F991" s="28"/>
      <c r="G991" s="28"/>
      <c r="H991" s="22"/>
      <c r="I991" s="48"/>
      <c r="J991" s="8"/>
      <c r="K991" s="24"/>
    </row>
    <row r="992" spans="2:14" s="5" customFormat="1" ht="15" hidden="1" customHeight="1" outlineLevel="1" collapsed="1" x14ac:dyDescent="0.25">
      <c r="B992" s="27"/>
      <c r="C992" s="43" t="s">
        <v>205</v>
      </c>
      <c r="D992" s="40"/>
      <c r="E992" s="22"/>
      <c r="F992" s="28"/>
      <c r="G992" s="28"/>
      <c r="H992" s="22"/>
      <c r="I992" s="48"/>
      <c r="J992" s="8"/>
      <c r="K992" s="24"/>
      <c r="L992"/>
      <c r="M992"/>
      <c r="N992"/>
    </row>
    <row r="993" spans="2:14" s="5" customFormat="1" ht="15" hidden="1" customHeight="1" outlineLevel="1" x14ac:dyDescent="0.25">
      <c r="B993" s="27"/>
      <c r="C993" s="43" t="s">
        <v>129</v>
      </c>
      <c r="D993" s="40" t="s">
        <v>235</v>
      </c>
      <c r="E993" s="22"/>
      <c r="F993" s="28"/>
      <c r="G993" s="28"/>
      <c r="H993" s="22"/>
      <c r="I993" s="48"/>
      <c r="J993" s="8"/>
      <c r="K993" s="24"/>
    </row>
    <row r="994" spans="2:14" s="5" customFormat="1" ht="15" hidden="1" customHeight="1" outlineLevel="1" x14ac:dyDescent="0.25">
      <c r="B994" s="27"/>
      <c r="C994" s="6" t="s">
        <v>218</v>
      </c>
      <c r="D994" s="40" t="s">
        <v>235</v>
      </c>
      <c r="E994" s="22"/>
      <c r="F994" s="28"/>
      <c r="G994" s="28"/>
      <c r="H994" s="22"/>
      <c r="I994" s="48"/>
      <c r="J994" s="8"/>
      <c r="K994" s="24"/>
    </row>
    <row r="995" spans="2:14" s="5" customFormat="1" ht="15" hidden="1" customHeight="1" outlineLevel="1" x14ac:dyDescent="0.25">
      <c r="B995" s="27"/>
      <c r="C995" s="43" t="s">
        <v>134</v>
      </c>
      <c r="D995" s="40" t="s">
        <v>235</v>
      </c>
      <c r="E995" s="22"/>
      <c r="F995" s="28"/>
      <c r="G995" s="28"/>
      <c r="H995" s="22"/>
      <c r="I995" s="48"/>
      <c r="J995" s="8"/>
      <c r="K995" s="24"/>
    </row>
    <row r="996" spans="2:14" s="5" customFormat="1" ht="15" customHeight="1" collapsed="1" x14ac:dyDescent="0.25">
      <c r="B996" s="27" t="s">
        <v>131</v>
      </c>
      <c r="C996" s="12"/>
      <c r="D996" s="40"/>
      <c r="E996" s="22">
        <v>113</v>
      </c>
      <c r="F996" s="28">
        <v>11</v>
      </c>
      <c r="G996" s="28">
        <v>9</v>
      </c>
      <c r="H996" s="22">
        <v>107</v>
      </c>
      <c r="I996" s="48">
        <f>H996/E996</f>
        <v>0.94690265486725667</v>
      </c>
      <c r="J996" s="8"/>
      <c r="K996" s="24"/>
      <c r="L996"/>
      <c r="M996"/>
      <c r="N996"/>
    </row>
    <row r="997" spans="2:14" s="5" customFormat="1" ht="15" hidden="1" customHeight="1" outlineLevel="1" x14ac:dyDescent="0.25">
      <c r="B997" s="27" t="s">
        <v>87</v>
      </c>
      <c r="C997" s="12"/>
      <c r="D997" s="40"/>
      <c r="E997" s="22"/>
      <c r="F997" s="28"/>
      <c r="G997" s="28"/>
      <c r="H997" s="22"/>
      <c r="I997" s="48"/>
      <c r="J997" s="8"/>
      <c r="K997" s="24"/>
    </row>
    <row r="998" spans="2:14" s="5" customFormat="1" ht="15" hidden="1" customHeight="1" outlineLevel="1" collapsed="1" x14ac:dyDescent="0.25">
      <c r="B998" s="27" t="s">
        <v>0</v>
      </c>
      <c r="C998" s="43" t="s">
        <v>216</v>
      </c>
      <c r="D998" s="40" t="s">
        <v>235</v>
      </c>
      <c r="E998" s="22"/>
      <c r="F998" s="28"/>
      <c r="G998" s="28"/>
      <c r="H998" s="22"/>
      <c r="I998" s="48"/>
      <c r="J998" s="8"/>
      <c r="K998" s="24"/>
      <c r="L998"/>
      <c r="M998"/>
      <c r="N998"/>
    </row>
    <row r="999" spans="2:14" s="5" customFormat="1" ht="15" hidden="1" customHeight="1" outlineLevel="1" collapsed="1" x14ac:dyDescent="0.25">
      <c r="B999" s="27" t="s">
        <v>0</v>
      </c>
      <c r="C999" s="43" t="s">
        <v>116</v>
      </c>
      <c r="D999" s="40" t="s">
        <v>235</v>
      </c>
      <c r="E999" s="22"/>
      <c r="F999" s="28"/>
      <c r="G999" s="28"/>
      <c r="H999" s="22"/>
      <c r="I999" s="48"/>
      <c r="J999" s="8"/>
      <c r="K999" s="24"/>
      <c r="L999"/>
      <c r="M999"/>
      <c r="N999"/>
    </row>
    <row r="1000" spans="2:14" s="5" customFormat="1" ht="15" hidden="1" customHeight="1" outlineLevel="1" x14ac:dyDescent="0.25">
      <c r="B1000" s="27"/>
      <c r="C1000" s="43" t="s">
        <v>127</v>
      </c>
      <c r="D1000" s="40"/>
      <c r="E1000" s="22"/>
      <c r="F1000" s="28"/>
      <c r="G1000" s="28"/>
      <c r="H1000" s="22"/>
      <c r="I1000" s="48"/>
      <c r="J1000" s="8"/>
      <c r="K1000" s="24"/>
    </row>
    <row r="1001" spans="2:14" s="5" customFormat="1" ht="15" hidden="1" customHeight="1" outlineLevel="1" collapsed="1" x14ac:dyDescent="0.25">
      <c r="B1001" s="27"/>
      <c r="C1001" s="6" t="s">
        <v>117</v>
      </c>
      <c r="D1001" s="40" t="s">
        <v>235</v>
      </c>
      <c r="E1001" s="22"/>
      <c r="F1001" s="28"/>
      <c r="G1001" s="28"/>
      <c r="H1001" s="22"/>
      <c r="I1001" s="48"/>
      <c r="J1001" s="8"/>
      <c r="K1001" s="24"/>
      <c r="L1001"/>
      <c r="M1001"/>
      <c r="N1001"/>
    </row>
    <row r="1002" spans="2:14" ht="15" hidden="1" customHeight="1" outlineLevel="1" collapsed="1" x14ac:dyDescent="0.25">
      <c r="B1002" s="27"/>
      <c r="C1002" s="43" t="s">
        <v>128</v>
      </c>
      <c r="E1002" s="22"/>
      <c r="F1002" s="28"/>
      <c r="G1002" s="28"/>
      <c r="H1002" s="22"/>
      <c r="I1002" s="48"/>
      <c r="J1002" s="8"/>
      <c r="K1002" s="24"/>
    </row>
    <row r="1003" spans="2:14" ht="15" hidden="1" customHeight="1" outlineLevel="1" collapsed="1" x14ac:dyDescent="0.25">
      <c r="B1003" s="27"/>
      <c r="C1003" s="6" t="s">
        <v>132</v>
      </c>
      <c r="D1003" s="40" t="s">
        <v>235</v>
      </c>
      <c r="E1003" s="22"/>
      <c r="F1003" s="28"/>
      <c r="G1003" s="28"/>
      <c r="H1003" s="22"/>
      <c r="I1003" s="48"/>
      <c r="J1003" s="8"/>
      <c r="K1003" s="24"/>
    </row>
    <row r="1004" spans="2:14" ht="15" hidden="1" customHeight="1" outlineLevel="1" collapsed="1" x14ac:dyDescent="0.25">
      <c r="B1004" s="27"/>
      <c r="C1004" s="43" t="s">
        <v>218</v>
      </c>
      <c r="E1004" s="22"/>
      <c r="F1004" s="28"/>
      <c r="G1004" s="28"/>
      <c r="H1004" s="22"/>
      <c r="I1004" s="48"/>
      <c r="J1004" s="8"/>
      <c r="K1004" s="24"/>
    </row>
    <row r="1005" spans="2:14" ht="15" customHeight="1" collapsed="1" x14ac:dyDescent="0.25">
      <c r="B1005" s="27" t="s">
        <v>87</v>
      </c>
      <c r="C1005" s="12"/>
      <c r="E1005" s="22">
        <v>113</v>
      </c>
      <c r="F1005" s="28">
        <v>6</v>
      </c>
      <c r="G1005" s="28">
        <v>4</v>
      </c>
      <c r="H1005" s="22">
        <v>66</v>
      </c>
      <c r="I1005" s="48">
        <f>H1005/E1005</f>
        <v>0.58407079646017701</v>
      </c>
      <c r="J1005" s="8"/>
      <c r="K1005" s="24"/>
    </row>
    <row r="1006" spans="2:14" ht="15" hidden="1" customHeight="1" outlineLevel="1" collapsed="1" x14ac:dyDescent="0.25">
      <c r="B1006" s="27" t="s">
        <v>210</v>
      </c>
      <c r="C1006" s="6"/>
      <c r="E1006" s="22"/>
      <c r="F1006" s="28"/>
      <c r="G1006" s="28"/>
      <c r="H1006" s="22"/>
      <c r="I1006" s="48"/>
      <c r="J1006" s="8"/>
      <c r="K1006" s="24"/>
    </row>
    <row r="1007" spans="2:14" s="5" customFormat="1" ht="15" hidden="1" customHeight="1" outlineLevel="1" x14ac:dyDescent="0.25">
      <c r="B1007" s="27"/>
      <c r="C1007" s="6" t="s">
        <v>216</v>
      </c>
      <c r="D1007" s="40" t="s">
        <v>235</v>
      </c>
      <c r="E1007" s="22"/>
      <c r="F1007" s="28"/>
      <c r="G1007" s="28"/>
      <c r="H1007" s="22"/>
      <c r="I1007" s="48"/>
      <c r="J1007" s="8"/>
      <c r="K1007" s="24"/>
    </row>
    <row r="1008" spans="2:14" ht="15" hidden="1" customHeight="1" outlineLevel="1" collapsed="1" x14ac:dyDescent="0.25">
      <c r="B1008" s="27"/>
      <c r="C1008" s="6" t="s">
        <v>136</v>
      </c>
      <c r="D1008" s="40" t="s">
        <v>235</v>
      </c>
      <c r="E1008" s="22"/>
      <c r="F1008" s="28"/>
      <c r="G1008" s="28"/>
      <c r="H1008" s="22"/>
      <c r="I1008" s="48"/>
      <c r="J1008" s="8"/>
      <c r="K1008" s="24"/>
    </row>
    <row r="1009" spans="1:14" s="5" customFormat="1" ht="15" hidden="1" customHeight="1" outlineLevel="1" collapsed="1" x14ac:dyDescent="0.25">
      <c r="B1009" s="27"/>
      <c r="C1009" s="6" t="s">
        <v>116</v>
      </c>
      <c r="D1009" s="40" t="s">
        <v>235</v>
      </c>
      <c r="E1009" s="22"/>
      <c r="F1009" s="28"/>
      <c r="G1009" s="28"/>
      <c r="H1009" s="22"/>
      <c r="I1009" s="48"/>
      <c r="J1009" s="8"/>
      <c r="K1009" s="24"/>
      <c r="L1009"/>
      <c r="M1009"/>
      <c r="N1009"/>
    </row>
    <row r="1010" spans="1:14" s="5" customFormat="1" ht="15" hidden="1" customHeight="1" outlineLevel="1" x14ac:dyDescent="0.25">
      <c r="B1010" s="27"/>
      <c r="C1010" s="43" t="s">
        <v>127</v>
      </c>
      <c r="D1010" s="40"/>
      <c r="E1010" s="22"/>
      <c r="F1010" s="28"/>
      <c r="G1010" s="28"/>
      <c r="H1010" s="22"/>
      <c r="I1010" s="48"/>
      <c r="J1010" s="8"/>
      <c r="K1010" s="24"/>
    </row>
    <row r="1011" spans="1:14" s="5" customFormat="1" ht="15" hidden="1" customHeight="1" outlineLevel="1" x14ac:dyDescent="0.25">
      <c r="B1011" s="27"/>
      <c r="C1011" s="6" t="s">
        <v>117</v>
      </c>
      <c r="D1011" s="40" t="s">
        <v>235</v>
      </c>
      <c r="E1011" s="22"/>
      <c r="F1011" s="28"/>
      <c r="G1011" s="28"/>
      <c r="H1011" s="22"/>
      <c r="I1011" s="48"/>
      <c r="J1011" s="8"/>
      <c r="K1011" s="24"/>
    </row>
    <row r="1012" spans="1:14" s="5" customFormat="1" ht="15" hidden="1" customHeight="1" outlineLevel="1" collapsed="1" x14ac:dyDescent="0.25">
      <c r="B1012" s="27"/>
      <c r="C1012" s="6" t="s">
        <v>143</v>
      </c>
      <c r="D1012" s="40" t="s">
        <v>235</v>
      </c>
      <c r="E1012" s="22"/>
      <c r="F1012" s="28"/>
      <c r="G1012" s="28"/>
      <c r="H1012" s="22"/>
      <c r="I1012" s="48"/>
      <c r="J1012" s="8"/>
      <c r="K1012" s="24"/>
      <c r="L1012"/>
      <c r="M1012"/>
      <c r="N1012"/>
    </row>
    <row r="1013" spans="1:14" ht="15" hidden="1" customHeight="1" outlineLevel="1" collapsed="1" x14ac:dyDescent="0.25">
      <c r="B1013" s="27"/>
      <c r="C1013" s="6" t="s">
        <v>128</v>
      </c>
      <c r="D1013" s="40" t="s">
        <v>235</v>
      </c>
      <c r="E1013" s="22"/>
      <c r="F1013" s="28"/>
      <c r="G1013" s="28"/>
      <c r="H1013" s="22"/>
      <c r="I1013" s="48"/>
      <c r="J1013" s="8"/>
      <c r="K1013" s="24"/>
    </row>
    <row r="1014" spans="1:14" ht="15" hidden="1" customHeight="1" outlineLevel="1" collapsed="1" x14ac:dyDescent="0.25">
      <c r="B1014" s="27"/>
      <c r="C1014" s="6" t="s">
        <v>132</v>
      </c>
      <c r="D1014" s="40" t="s">
        <v>235</v>
      </c>
      <c r="E1014" s="22"/>
      <c r="F1014" s="28"/>
      <c r="G1014" s="28"/>
      <c r="H1014" s="22"/>
      <c r="I1014" s="48"/>
      <c r="J1014" s="8"/>
      <c r="K1014" s="24"/>
    </row>
    <row r="1015" spans="1:14" ht="15" hidden="1" customHeight="1" outlineLevel="1" collapsed="1" x14ac:dyDescent="0.25">
      <c r="B1015" s="27"/>
      <c r="C1015" s="6" t="s">
        <v>129</v>
      </c>
      <c r="D1015" s="40" t="s">
        <v>235</v>
      </c>
      <c r="E1015" s="22"/>
      <c r="F1015" s="28"/>
      <c r="G1015" s="28"/>
      <c r="H1015" s="22"/>
      <c r="I1015" s="48"/>
      <c r="J1015" s="8"/>
      <c r="K1015" s="24"/>
    </row>
    <row r="1016" spans="1:14" s="5" customFormat="1" ht="15" customHeight="1" collapsed="1" x14ac:dyDescent="0.25">
      <c r="B1016" s="27" t="s">
        <v>210</v>
      </c>
      <c r="C1016" s="6"/>
      <c r="D1016" s="40"/>
      <c r="E1016" s="22">
        <v>113</v>
      </c>
      <c r="F1016" s="28">
        <v>8</v>
      </c>
      <c r="G1016" s="28">
        <v>8</v>
      </c>
      <c r="H1016" s="22">
        <v>90</v>
      </c>
      <c r="I1016" s="48">
        <f>H1016/E1016</f>
        <v>0.79646017699115046</v>
      </c>
      <c r="J1016" s="8"/>
      <c r="K1016" s="24"/>
      <c r="L1016"/>
      <c r="M1016"/>
      <c r="N1016"/>
    </row>
    <row r="1017" spans="1:14" ht="15" hidden="1" customHeight="1" outlineLevel="1" x14ac:dyDescent="0.25">
      <c r="B1017" s="27" t="s">
        <v>88</v>
      </c>
      <c r="C1017" s="12"/>
      <c r="E1017" s="22"/>
      <c r="F1017" s="28"/>
      <c r="G1017" s="28"/>
      <c r="H1017" s="22"/>
      <c r="I1017" s="48"/>
      <c r="J1017" s="8"/>
      <c r="K1017" s="24"/>
    </row>
    <row r="1018" spans="1:14" s="1" customFormat="1" ht="15" hidden="1" customHeight="1" outlineLevel="1" collapsed="1" x14ac:dyDescent="0.25">
      <c r="A1018" s="5"/>
      <c r="B1018" s="27" t="s">
        <v>0</v>
      </c>
      <c r="C1018" s="6" t="s">
        <v>216</v>
      </c>
      <c r="D1018" s="40" t="s">
        <v>235</v>
      </c>
      <c r="E1018" s="22"/>
      <c r="F1018" s="28"/>
      <c r="G1018" s="28"/>
      <c r="H1018" s="22"/>
      <c r="I1018" s="48"/>
      <c r="J1018" s="8"/>
      <c r="K1018" s="24"/>
      <c r="L1018"/>
      <c r="M1018"/>
      <c r="N1018"/>
    </row>
    <row r="1019" spans="1:14" s="1" customFormat="1" ht="15" hidden="1" customHeight="1" outlineLevel="1" collapsed="1" x14ac:dyDescent="0.25">
      <c r="A1019" s="5"/>
      <c r="B1019" s="27" t="s">
        <v>0</v>
      </c>
      <c r="C1019" s="6" t="s">
        <v>116</v>
      </c>
      <c r="D1019" s="40" t="s">
        <v>235</v>
      </c>
      <c r="E1019" s="22"/>
      <c r="F1019" s="28"/>
      <c r="G1019" s="28"/>
      <c r="H1019" s="22"/>
      <c r="I1019" s="48"/>
      <c r="J1019" s="8"/>
      <c r="K1019" s="24"/>
      <c r="L1019"/>
      <c r="M1019"/>
      <c r="N1019"/>
    </row>
    <row r="1020" spans="1:14" s="1" customFormat="1" ht="15" hidden="1" customHeight="1" outlineLevel="1" collapsed="1" x14ac:dyDescent="0.25">
      <c r="A1020" s="5"/>
      <c r="B1020" s="27"/>
      <c r="C1020" s="6" t="s">
        <v>117</v>
      </c>
      <c r="D1020" s="40" t="s">
        <v>235</v>
      </c>
      <c r="E1020" s="22"/>
      <c r="F1020" s="28"/>
      <c r="G1020" s="28"/>
      <c r="H1020" s="22"/>
      <c r="I1020" s="48"/>
      <c r="J1020" s="8"/>
      <c r="K1020" s="24"/>
      <c r="L1020"/>
      <c r="M1020"/>
      <c r="N1020"/>
    </row>
    <row r="1021" spans="1:14" s="1" customFormat="1" ht="15" hidden="1" customHeight="1" outlineLevel="1" collapsed="1" x14ac:dyDescent="0.25">
      <c r="A1021" s="5"/>
      <c r="B1021" s="27"/>
      <c r="C1021" s="6" t="s">
        <v>134</v>
      </c>
      <c r="D1021" s="40" t="s">
        <v>235</v>
      </c>
      <c r="E1021" s="22"/>
      <c r="F1021" s="28"/>
      <c r="G1021" s="28"/>
      <c r="H1021" s="22"/>
      <c r="I1021" s="48"/>
      <c r="J1021" s="8"/>
      <c r="K1021" s="24"/>
      <c r="L1021"/>
      <c r="M1021"/>
      <c r="N1021"/>
    </row>
    <row r="1022" spans="1:14" s="1" customFormat="1" ht="15" customHeight="1" collapsed="1" x14ac:dyDescent="0.25">
      <c r="A1022" s="5"/>
      <c r="B1022" s="27" t="s">
        <v>88</v>
      </c>
      <c r="C1022" s="12"/>
      <c r="D1022" s="40"/>
      <c r="E1022" s="22">
        <v>115</v>
      </c>
      <c r="F1022" s="28">
        <v>4</v>
      </c>
      <c r="G1022" s="28">
        <v>4</v>
      </c>
      <c r="H1022" s="22">
        <v>101</v>
      </c>
      <c r="I1022" s="48">
        <f>H1022/E1022</f>
        <v>0.87826086956521743</v>
      </c>
      <c r="J1022" s="8"/>
      <c r="K1022" s="24"/>
      <c r="L1022"/>
      <c r="M1022"/>
      <c r="N1022"/>
    </row>
    <row r="1023" spans="1:14" s="1" customFormat="1" ht="15" hidden="1" customHeight="1" outlineLevel="1" collapsed="1" x14ac:dyDescent="0.25">
      <c r="A1023" s="5"/>
      <c r="B1023" s="27" t="s">
        <v>35</v>
      </c>
      <c r="C1023" s="12"/>
      <c r="D1023" s="40"/>
      <c r="E1023" s="22"/>
      <c r="F1023" s="28"/>
      <c r="G1023" s="28"/>
      <c r="H1023" s="22"/>
      <c r="I1023" s="48"/>
      <c r="J1023" s="8"/>
      <c r="K1023" s="24"/>
      <c r="L1023"/>
      <c r="M1023"/>
      <c r="N1023"/>
    </row>
    <row r="1024" spans="1:14" s="1" customFormat="1" ht="15" hidden="1" customHeight="1" outlineLevel="1" collapsed="1" x14ac:dyDescent="0.25">
      <c r="A1024" s="5"/>
      <c r="B1024" s="27" t="s">
        <v>0</v>
      </c>
      <c r="C1024" s="6" t="s">
        <v>216</v>
      </c>
      <c r="D1024" s="40" t="s">
        <v>235</v>
      </c>
      <c r="E1024" s="22"/>
      <c r="F1024" s="28"/>
      <c r="G1024" s="28"/>
      <c r="H1024" s="22"/>
      <c r="I1024" s="48"/>
      <c r="J1024" s="8"/>
      <c r="K1024" s="24"/>
      <c r="L1024"/>
      <c r="M1024"/>
      <c r="N1024"/>
    </row>
    <row r="1025" spans="1:14" s="1" customFormat="1" ht="15" hidden="1" customHeight="1" outlineLevel="1" collapsed="1" x14ac:dyDescent="0.25">
      <c r="A1025" s="5"/>
      <c r="B1025" s="27" t="s">
        <v>0</v>
      </c>
      <c r="C1025" s="6" t="s">
        <v>116</v>
      </c>
      <c r="D1025" s="40" t="s">
        <v>235</v>
      </c>
      <c r="E1025" s="22"/>
      <c r="F1025" s="28"/>
      <c r="G1025" s="28"/>
      <c r="H1025" s="22"/>
      <c r="I1025" s="48"/>
      <c r="J1025" s="8"/>
      <c r="K1025" s="24"/>
      <c r="L1025"/>
      <c r="M1025"/>
      <c r="N1025"/>
    </row>
    <row r="1026" spans="1:14" ht="15" hidden="1" customHeight="1" outlineLevel="1" collapsed="1" x14ac:dyDescent="0.25">
      <c r="B1026" s="27" t="s">
        <v>0</v>
      </c>
      <c r="C1026" s="44" t="s">
        <v>127</v>
      </c>
      <c r="E1026" s="22"/>
      <c r="F1026" s="28"/>
      <c r="G1026" s="28"/>
      <c r="H1026" s="22"/>
      <c r="I1026" s="48"/>
      <c r="J1026" s="8"/>
      <c r="K1026" s="24"/>
    </row>
    <row r="1027" spans="1:14" ht="15" hidden="1" customHeight="1" outlineLevel="1" collapsed="1" x14ac:dyDescent="0.25">
      <c r="B1027" s="27"/>
      <c r="C1027" s="6" t="s">
        <v>117</v>
      </c>
      <c r="D1027" s="40" t="s">
        <v>235</v>
      </c>
      <c r="E1027" s="22"/>
      <c r="F1027" s="28"/>
      <c r="G1027" s="28"/>
      <c r="H1027" s="22"/>
      <c r="I1027" s="48"/>
      <c r="J1027" s="8"/>
      <c r="K1027" s="24"/>
    </row>
    <row r="1028" spans="1:14" s="5" customFormat="1" ht="15" hidden="1" customHeight="1" outlineLevel="1" collapsed="1" x14ac:dyDescent="0.25">
      <c r="B1028" s="27"/>
      <c r="C1028" s="6" t="s">
        <v>128</v>
      </c>
      <c r="D1028" s="40" t="s">
        <v>235</v>
      </c>
      <c r="E1028" s="22"/>
      <c r="F1028" s="28"/>
      <c r="G1028" s="28"/>
      <c r="H1028" s="22"/>
      <c r="I1028" s="48"/>
      <c r="J1028" s="8"/>
      <c r="K1028" s="24"/>
      <c r="L1028"/>
      <c r="M1028"/>
      <c r="N1028"/>
    </row>
    <row r="1029" spans="1:14" ht="15" customHeight="1" collapsed="1" x14ac:dyDescent="0.25">
      <c r="B1029" s="27" t="s">
        <v>192</v>
      </c>
      <c r="C1029" s="12"/>
      <c r="E1029" s="22">
        <v>118</v>
      </c>
      <c r="F1029" s="28">
        <v>4</v>
      </c>
      <c r="G1029" s="28">
        <v>4</v>
      </c>
      <c r="H1029" s="22">
        <v>95</v>
      </c>
      <c r="I1029" s="48">
        <f>H1029/E1029</f>
        <v>0.80508474576271183</v>
      </c>
      <c r="J1029" s="8"/>
      <c r="K1029" s="24"/>
    </row>
    <row r="1030" spans="1:14" ht="15" hidden="1" customHeight="1" outlineLevel="1" collapsed="1" x14ac:dyDescent="0.25">
      <c r="B1030" s="37" t="s">
        <v>62</v>
      </c>
      <c r="C1030" s="12"/>
      <c r="E1030" s="22"/>
      <c r="F1030" s="28"/>
      <c r="G1030" s="28"/>
      <c r="H1030" s="22"/>
      <c r="I1030" s="48"/>
      <c r="J1030" s="8"/>
      <c r="K1030" s="24"/>
    </row>
    <row r="1031" spans="1:14" s="5" customFormat="1" ht="15" hidden="1" customHeight="1" outlineLevel="1" collapsed="1" x14ac:dyDescent="0.25">
      <c r="B1031" s="27" t="s">
        <v>0</v>
      </c>
      <c r="C1031" s="6" t="s">
        <v>216</v>
      </c>
      <c r="D1031" s="40" t="s">
        <v>235</v>
      </c>
      <c r="E1031" s="22"/>
      <c r="F1031" s="28"/>
      <c r="G1031" s="28"/>
      <c r="H1031" s="22"/>
      <c r="I1031" s="48"/>
      <c r="J1031" s="8"/>
      <c r="K1031" s="24"/>
    </row>
    <row r="1032" spans="1:14" s="5" customFormat="1" ht="15" hidden="1" customHeight="1" outlineLevel="1" x14ac:dyDescent="0.25">
      <c r="B1032" s="27" t="s">
        <v>0</v>
      </c>
      <c r="C1032" s="6" t="s">
        <v>116</v>
      </c>
      <c r="D1032" s="40" t="s">
        <v>235</v>
      </c>
      <c r="E1032" s="22"/>
      <c r="F1032" s="28"/>
      <c r="G1032" s="28"/>
      <c r="H1032" s="22"/>
      <c r="I1032" s="48"/>
      <c r="J1032" s="8"/>
      <c r="K1032" s="24"/>
    </row>
    <row r="1033" spans="1:14" s="5" customFormat="1" ht="15" hidden="1" customHeight="1" outlineLevel="1" x14ac:dyDescent="0.25">
      <c r="B1033" s="27"/>
      <c r="C1033" s="6" t="s">
        <v>117</v>
      </c>
      <c r="D1033" s="40" t="s">
        <v>235</v>
      </c>
      <c r="E1033" s="22"/>
      <c r="F1033" s="28"/>
      <c r="G1033" s="28"/>
      <c r="H1033" s="22"/>
      <c r="I1033" s="48"/>
      <c r="J1033" s="8"/>
      <c r="K1033" s="24"/>
    </row>
    <row r="1034" spans="1:14" s="5" customFormat="1" ht="15" customHeight="1" collapsed="1" x14ac:dyDescent="0.25">
      <c r="B1034" s="37" t="s">
        <v>62</v>
      </c>
      <c r="C1034" s="12"/>
      <c r="D1034" s="40"/>
      <c r="E1034" s="22">
        <v>120</v>
      </c>
      <c r="F1034" s="28">
        <v>3</v>
      </c>
      <c r="G1034" s="28">
        <v>3</v>
      </c>
      <c r="H1034" s="22">
        <v>105</v>
      </c>
      <c r="I1034" s="48">
        <f>H1034/E1034</f>
        <v>0.875</v>
      </c>
      <c r="J1034" s="8"/>
      <c r="K1034" s="24"/>
    </row>
    <row r="1035" spans="1:14" s="5" customFormat="1" ht="15" hidden="1" customHeight="1" outlineLevel="1" x14ac:dyDescent="0.25">
      <c r="B1035" s="27" t="s">
        <v>121</v>
      </c>
      <c r="C1035" s="6"/>
      <c r="D1035" s="40"/>
      <c r="E1035" s="22"/>
      <c r="F1035" s="28"/>
      <c r="G1035" s="28"/>
      <c r="H1035" s="22"/>
      <c r="I1035" s="48"/>
      <c r="J1035" s="8"/>
      <c r="K1035" s="24"/>
    </row>
    <row r="1036" spans="1:14" ht="15" hidden="1" customHeight="1" outlineLevel="1" collapsed="1" x14ac:dyDescent="0.25">
      <c r="B1036" s="27"/>
      <c r="C1036" s="6" t="s">
        <v>116</v>
      </c>
      <c r="D1036" s="40" t="s">
        <v>235</v>
      </c>
      <c r="E1036" s="22"/>
      <c r="F1036" s="28"/>
      <c r="G1036" s="28"/>
      <c r="H1036" s="22"/>
      <c r="I1036" s="48"/>
      <c r="J1036" s="8"/>
      <c r="K1036" s="24"/>
    </row>
    <row r="1037" spans="1:14" s="5" customFormat="1" ht="15" hidden="1" customHeight="1" outlineLevel="1" x14ac:dyDescent="0.25">
      <c r="B1037" s="27"/>
      <c r="C1037" s="43" t="s">
        <v>127</v>
      </c>
      <c r="D1037" s="40"/>
      <c r="E1037" s="22"/>
      <c r="F1037" s="28"/>
      <c r="G1037" s="28"/>
      <c r="H1037" s="22"/>
      <c r="I1037" s="48"/>
      <c r="J1037" s="8"/>
      <c r="K1037" s="24"/>
    </row>
    <row r="1038" spans="1:14" s="5" customFormat="1" ht="15" hidden="1" customHeight="1" outlineLevel="1" x14ac:dyDescent="0.25">
      <c r="B1038" s="27"/>
      <c r="C1038" s="6" t="s">
        <v>128</v>
      </c>
      <c r="D1038" s="40" t="s">
        <v>235</v>
      </c>
      <c r="E1038" s="22"/>
      <c r="F1038" s="28"/>
      <c r="G1038" s="28"/>
      <c r="H1038" s="22"/>
      <c r="I1038" s="48"/>
      <c r="J1038" s="8"/>
      <c r="K1038" s="24"/>
    </row>
    <row r="1039" spans="1:14" ht="15" hidden="1" customHeight="1" outlineLevel="1" collapsed="1" x14ac:dyDescent="0.25">
      <c r="B1039" s="27"/>
      <c r="C1039" s="6" t="s">
        <v>218</v>
      </c>
      <c r="D1039" s="40" t="s">
        <v>235</v>
      </c>
      <c r="E1039" s="22"/>
      <c r="F1039" s="28"/>
      <c r="G1039" s="28"/>
      <c r="H1039" s="22"/>
      <c r="I1039" s="48"/>
      <c r="J1039" s="8"/>
      <c r="K1039" s="24"/>
    </row>
    <row r="1040" spans="1:14" ht="15" customHeight="1" collapsed="1" x14ac:dyDescent="0.25">
      <c r="B1040" s="27" t="s">
        <v>121</v>
      </c>
      <c r="C1040" s="6"/>
      <c r="E1040" s="22">
        <v>127</v>
      </c>
      <c r="F1040" s="28">
        <v>3</v>
      </c>
      <c r="G1040" s="28">
        <v>3</v>
      </c>
      <c r="H1040" s="22">
        <v>96</v>
      </c>
      <c r="I1040" s="48">
        <f>H1040/E1040</f>
        <v>0.75590551181102361</v>
      </c>
      <c r="J1040" s="8"/>
      <c r="K1040" s="24"/>
    </row>
    <row r="1041" spans="2:14" s="5" customFormat="1" ht="15" hidden="1" customHeight="1" outlineLevel="1" collapsed="1" x14ac:dyDescent="0.25">
      <c r="B1041" s="27" t="s">
        <v>9</v>
      </c>
      <c r="C1041" s="12"/>
      <c r="D1041" s="40"/>
      <c r="E1041" s="22"/>
      <c r="F1041" s="28"/>
      <c r="G1041" s="28"/>
      <c r="H1041" s="22"/>
      <c r="I1041" s="48"/>
      <c r="J1041" s="8"/>
      <c r="K1041" s="24"/>
      <c r="L1041"/>
      <c r="M1041"/>
      <c r="N1041"/>
    </row>
    <row r="1042" spans="2:14" s="5" customFormat="1" ht="15" hidden="1" customHeight="1" outlineLevel="1" collapsed="1" x14ac:dyDescent="0.25">
      <c r="B1042" s="27" t="s">
        <v>0</v>
      </c>
      <c r="C1042" s="43" t="s">
        <v>216</v>
      </c>
      <c r="D1042" s="40" t="s">
        <v>235</v>
      </c>
      <c r="E1042" s="22"/>
      <c r="F1042" s="28"/>
      <c r="G1042" s="29"/>
      <c r="H1042" s="22"/>
      <c r="I1042" s="48"/>
      <c r="J1042" s="8"/>
      <c r="K1042" s="24"/>
      <c r="L1042"/>
      <c r="M1042"/>
      <c r="N1042"/>
    </row>
    <row r="1043" spans="2:14" ht="15" hidden="1" customHeight="1" outlineLevel="1" collapsed="1" x14ac:dyDescent="0.25">
      <c r="B1043" s="27"/>
      <c r="C1043" s="43" t="s">
        <v>133</v>
      </c>
      <c r="E1043" s="22"/>
      <c r="F1043" s="28"/>
      <c r="G1043" s="29"/>
      <c r="H1043" s="22"/>
      <c r="I1043" s="48"/>
      <c r="J1043" s="8"/>
      <c r="K1043" s="24"/>
    </row>
    <row r="1044" spans="2:14" ht="15" hidden="1" customHeight="1" outlineLevel="1" collapsed="1" x14ac:dyDescent="0.25">
      <c r="B1044" s="27"/>
      <c r="C1044" s="43" t="s">
        <v>217</v>
      </c>
      <c r="E1044" s="22"/>
      <c r="F1044" s="28"/>
      <c r="G1044" s="29"/>
      <c r="H1044" s="22"/>
      <c r="I1044" s="48"/>
      <c r="J1044" s="8"/>
      <c r="K1044" s="24"/>
    </row>
    <row r="1045" spans="2:14" s="5" customFormat="1" ht="15" hidden="1" customHeight="1" outlineLevel="1" x14ac:dyDescent="0.25">
      <c r="B1045" s="27"/>
      <c r="C1045" s="43" t="s">
        <v>116</v>
      </c>
      <c r="D1045" s="40" t="s">
        <v>235</v>
      </c>
      <c r="E1045" s="22"/>
      <c r="F1045" s="28"/>
      <c r="G1045" s="29"/>
      <c r="H1045" s="22"/>
      <c r="I1045" s="48"/>
      <c r="J1045" s="8"/>
      <c r="K1045" s="24"/>
    </row>
    <row r="1046" spans="2:14" s="5" customFormat="1" ht="15" hidden="1" customHeight="1" outlineLevel="1" x14ac:dyDescent="0.25">
      <c r="B1046" s="27"/>
      <c r="C1046" s="43" t="s">
        <v>127</v>
      </c>
      <c r="D1046" s="40"/>
      <c r="E1046" s="22"/>
      <c r="F1046" s="28"/>
      <c r="G1046" s="29"/>
      <c r="H1046" s="22"/>
      <c r="I1046" s="48"/>
      <c r="J1046" s="8"/>
      <c r="K1046" s="24"/>
    </row>
    <row r="1047" spans="2:14" s="5" customFormat="1" ht="15" hidden="1" customHeight="1" outlineLevel="1" x14ac:dyDescent="0.25">
      <c r="B1047" s="27"/>
      <c r="C1047" s="6" t="s">
        <v>117</v>
      </c>
      <c r="D1047" s="40" t="s">
        <v>235</v>
      </c>
      <c r="E1047" s="22"/>
      <c r="F1047" s="28"/>
      <c r="G1047" s="29"/>
      <c r="H1047" s="22"/>
      <c r="I1047" s="48"/>
      <c r="J1047" s="8"/>
      <c r="K1047" s="24"/>
    </row>
    <row r="1048" spans="2:14" s="5" customFormat="1" ht="15" hidden="1" customHeight="1" outlineLevel="1" collapsed="1" x14ac:dyDescent="0.25">
      <c r="B1048" s="27"/>
      <c r="C1048" s="43" t="s">
        <v>128</v>
      </c>
      <c r="D1048" s="40" t="s">
        <v>235</v>
      </c>
      <c r="E1048" s="22"/>
      <c r="F1048" s="28"/>
      <c r="G1048" s="29"/>
      <c r="H1048" s="22"/>
      <c r="I1048" s="48"/>
      <c r="J1048" s="8"/>
      <c r="K1048" s="24"/>
      <c r="L1048"/>
      <c r="M1048"/>
      <c r="N1048"/>
    </row>
    <row r="1049" spans="2:14" s="5" customFormat="1" ht="15" hidden="1" customHeight="1" outlineLevel="1" collapsed="1" x14ac:dyDescent="0.25">
      <c r="B1049" s="27" t="s">
        <v>0</v>
      </c>
      <c r="C1049" s="6" t="s">
        <v>132</v>
      </c>
      <c r="D1049" s="40" t="s">
        <v>235</v>
      </c>
      <c r="E1049" s="22"/>
      <c r="F1049" s="28"/>
      <c r="G1049" s="29"/>
      <c r="H1049" s="22"/>
      <c r="I1049" s="48"/>
      <c r="J1049" s="8"/>
      <c r="K1049" s="24"/>
      <c r="L1049"/>
      <c r="M1049"/>
      <c r="N1049"/>
    </row>
    <row r="1050" spans="2:14" s="5" customFormat="1" ht="15" hidden="1" customHeight="1" outlineLevel="1" collapsed="1" x14ac:dyDescent="0.25">
      <c r="B1050" s="27"/>
      <c r="C1050" s="43" t="s">
        <v>205</v>
      </c>
      <c r="D1050" s="40"/>
      <c r="E1050" s="22"/>
      <c r="F1050" s="28"/>
      <c r="G1050" s="29"/>
      <c r="H1050" s="22"/>
      <c r="I1050" s="48"/>
      <c r="J1050" s="8"/>
      <c r="K1050" s="24"/>
    </row>
    <row r="1051" spans="2:14" s="5" customFormat="1" ht="15" hidden="1" customHeight="1" outlineLevel="1" collapsed="1" x14ac:dyDescent="0.25">
      <c r="B1051" s="27"/>
      <c r="C1051" s="43" t="s">
        <v>129</v>
      </c>
      <c r="D1051" s="40"/>
      <c r="E1051" s="22"/>
      <c r="F1051" s="28"/>
      <c r="G1051" s="29"/>
      <c r="H1051" s="22"/>
      <c r="I1051" s="48"/>
      <c r="J1051" s="8"/>
      <c r="K1051" s="24"/>
      <c r="L1051"/>
      <c r="M1051"/>
      <c r="N1051"/>
    </row>
    <row r="1052" spans="2:14" s="5" customFormat="1" ht="15" hidden="1" customHeight="1" outlineLevel="1" x14ac:dyDescent="0.25">
      <c r="B1052" s="27"/>
      <c r="C1052" s="6" t="s">
        <v>218</v>
      </c>
      <c r="D1052" s="40" t="s">
        <v>235</v>
      </c>
      <c r="E1052" s="22"/>
      <c r="F1052" s="28"/>
      <c r="G1052" s="29"/>
      <c r="H1052" s="22"/>
      <c r="I1052" s="48"/>
      <c r="J1052" s="8"/>
      <c r="K1052" s="24"/>
    </row>
    <row r="1053" spans="2:14" s="5" customFormat="1" ht="15" hidden="1" customHeight="1" outlineLevel="1" collapsed="1" x14ac:dyDescent="0.25">
      <c r="B1053" s="27" t="s">
        <v>0</v>
      </c>
      <c r="C1053" s="43" t="s">
        <v>134</v>
      </c>
      <c r="D1053" s="40"/>
      <c r="E1053" s="22"/>
      <c r="F1053" s="28"/>
      <c r="G1053" s="29"/>
      <c r="H1053" s="22"/>
      <c r="I1053" s="48"/>
      <c r="J1053" s="8"/>
      <c r="K1053" s="24"/>
      <c r="L1053"/>
      <c r="M1053"/>
      <c r="N1053"/>
    </row>
    <row r="1054" spans="2:14" ht="15" customHeight="1" collapsed="1" x14ac:dyDescent="0.25">
      <c r="B1054" s="27" t="s">
        <v>161</v>
      </c>
      <c r="C1054" s="12"/>
      <c r="E1054" s="22">
        <v>129</v>
      </c>
      <c r="F1054" s="28">
        <v>11</v>
      </c>
      <c r="G1054" s="28">
        <v>6</v>
      </c>
      <c r="H1054" s="22">
        <v>104</v>
      </c>
      <c r="I1054" s="48">
        <f>H1054/E1054</f>
        <v>0.80620155038759689</v>
      </c>
      <c r="J1054" s="8"/>
      <c r="K1054" s="24"/>
    </row>
    <row r="1055" spans="2:14" s="5" customFormat="1" ht="15" hidden="1" customHeight="1" outlineLevel="1" x14ac:dyDescent="0.25">
      <c r="B1055" s="27" t="s">
        <v>28</v>
      </c>
      <c r="C1055" s="12"/>
      <c r="D1055" s="40"/>
      <c r="E1055" s="22"/>
      <c r="F1055" s="28"/>
      <c r="G1055" s="28"/>
      <c r="H1055" s="22"/>
      <c r="I1055" s="48"/>
      <c r="J1055" s="8"/>
      <c r="K1055" s="24"/>
    </row>
    <row r="1056" spans="2:14" s="5" customFormat="1" ht="15" hidden="1" customHeight="1" outlineLevel="1" x14ac:dyDescent="0.25">
      <c r="B1056" s="27" t="s">
        <v>0</v>
      </c>
      <c r="C1056" s="43" t="s">
        <v>216</v>
      </c>
      <c r="D1056" s="40" t="s">
        <v>235</v>
      </c>
      <c r="E1056" s="22"/>
      <c r="F1056" s="28"/>
      <c r="G1056" s="29"/>
      <c r="H1056" s="22"/>
      <c r="I1056" s="48"/>
      <c r="J1056" s="8"/>
      <c r="K1056" s="24"/>
      <c r="L1056"/>
      <c r="M1056"/>
      <c r="N1056"/>
    </row>
    <row r="1057" spans="1:14" s="5" customFormat="1" ht="15" hidden="1" customHeight="1" outlineLevel="1" collapsed="1" x14ac:dyDescent="0.25">
      <c r="B1057" s="27" t="s">
        <v>0</v>
      </c>
      <c r="C1057" s="43" t="s">
        <v>136</v>
      </c>
      <c r="D1057" s="40"/>
      <c r="E1057" s="22"/>
      <c r="F1057" s="28"/>
      <c r="G1057" s="29"/>
      <c r="H1057" s="22"/>
      <c r="I1057" s="48"/>
      <c r="J1057" s="8"/>
      <c r="K1057" s="24"/>
      <c r="L1057"/>
      <c r="M1057"/>
      <c r="N1057"/>
    </row>
    <row r="1058" spans="1:14" s="4" customFormat="1" ht="15" hidden="1" customHeight="1" outlineLevel="1" collapsed="1" x14ac:dyDescent="0.25">
      <c r="A1058" s="5"/>
      <c r="B1058" s="27"/>
      <c r="C1058" s="6" t="s">
        <v>116</v>
      </c>
      <c r="D1058" s="40" t="s">
        <v>235</v>
      </c>
      <c r="E1058" s="22"/>
      <c r="F1058" s="28"/>
      <c r="G1058" s="29"/>
      <c r="H1058" s="22"/>
      <c r="I1058" s="48"/>
      <c r="J1058" s="3"/>
      <c r="K1058" s="24"/>
      <c r="L1058"/>
      <c r="M1058"/>
      <c r="N1058"/>
    </row>
    <row r="1059" spans="1:14" s="4" customFormat="1" ht="15" hidden="1" customHeight="1" outlineLevel="1" collapsed="1" x14ac:dyDescent="0.25">
      <c r="A1059" s="5"/>
      <c r="B1059" s="27" t="s">
        <v>0</v>
      </c>
      <c r="C1059" s="43" t="s">
        <v>127</v>
      </c>
      <c r="D1059" s="40"/>
      <c r="E1059" s="22"/>
      <c r="F1059" s="28"/>
      <c r="G1059" s="29"/>
      <c r="H1059" s="22"/>
      <c r="I1059" s="48"/>
      <c r="J1059" s="8"/>
      <c r="K1059" s="24"/>
      <c r="L1059"/>
      <c r="M1059"/>
      <c r="N1059"/>
    </row>
    <row r="1060" spans="1:14" ht="15" hidden="1" customHeight="1" outlineLevel="1" collapsed="1" x14ac:dyDescent="0.25">
      <c r="B1060" s="27"/>
      <c r="C1060" s="43" t="s">
        <v>223</v>
      </c>
      <c r="E1060" s="22"/>
      <c r="F1060" s="28"/>
      <c r="G1060" s="29"/>
      <c r="H1060" s="22"/>
      <c r="I1060" s="48"/>
      <c r="J1060" s="8"/>
      <c r="K1060" s="24"/>
    </row>
    <row r="1061" spans="1:14" ht="15" hidden="1" customHeight="1" outlineLevel="1" collapsed="1" x14ac:dyDescent="0.25">
      <c r="B1061" s="27"/>
      <c r="C1061" s="43" t="s">
        <v>220</v>
      </c>
      <c r="E1061" s="22"/>
      <c r="F1061" s="28"/>
      <c r="G1061" s="29"/>
      <c r="H1061" s="22"/>
      <c r="I1061" s="48"/>
      <c r="J1061" s="8"/>
      <c r="K1061" s="24"/>
    </row>
    <row r="1062" spans="1:14" s="5" customFormat="1" ht="15" hidden="1" customHeight="1" outlineLevel="1" collapsed="1" x14ac:dyDescent="0.25">
      <c r="B1062" s="27"/>
      <c r="C1062" s="6" t="s">
        <v>117</v>
      </c>
      <c r="D1062" s="40" t="s">
        <v>235</v>
      </c>
      <c r="E1062" s="22"/>
      <c r="F1062" s="28"/>
      <c r="G1062" s="29"/>
      <c r="H1062" s="22"/>
      <c r="I1062" s="48"/>
      <c r="J1062" s="8"/>
      <c r="K1062" s="24"/>
      <c r="L1062"/>
      <c r="M1062"/>
      <c r="N1062"/>
    </row>
    <row r="1063" spans="1:14" s="5" customFormat="1" ht="15" hidden="1" customHeight="1" outlineLevel="1" collapsed="1" x14ac:dyDescent="0.25">
      <c r="B1063" s="27"/>
      <c r="C1063" s="43" t="s">
        <v>143</v>
      </c>
      <c r="D1063" s="40" t="s">
        <v>235</v>
      </c>
      <c r="E1063" s="22"/>
      <c r="F1063" s="28"/>
      <c r="G1063" s="29"/>
      <c r="H1063" s="22"/>
      <c r="I1063" s="48"/>
      <c r="J1063" s="8"/>
      <c r="K1063" s="24"/>
      <c r="L1063"/>
      <c r="M1063"/>
      <c r="N1063"/>
    </row>
    <row r="1064" spans="1:14" ht="15" hidden="1" customHeight="1" outlineLevel="1" collapsed="1" x14ac:dyDescent="0.25">
      <c r="B1064" s="27"/>
      <c r="C1064" s="43" t="s">
        <v>128</v>
      </c>
      <c r="D1064" s="40" t="s">
        <v>235</v>
      </c>
      <c r="E1064" s="22"/>
      <c r="F1064" s="28"/>
      <c r="G1064" s="29"/>
      <c r="H1064" s="22"/>
      <c r="I1064" s="48"/>
      <c r="J1064" s="8"/>
      <c r="K1064" s="24"/>
    </row>
    <row r="1065" spans="1:14" s="5" customFormat="1" ht="15" hidden="1" customHeight="1" outlineLevel="1" x14ac:dyDescent="0.25">
      <c r="B1065" s="27"/>
      <c r="C1065" s="43" t="s">
        <v>132</v>
      </c>
      <c r="D1065" s="40"/>
      <c r="E1065" s="22"/>
      <c r="F1065" s="28"/>
      <c r="G1065" s="29"/>
      <c r="H1065" s="22"/>
      <c r="I1065" s="48"/>
      <c r="J1065" s="8"/>
      <c r="K1065" s="24"/>
    </row>
    <row r="1066" spans="1:14" s="5" customFormat="1" ht="15" hidden="1" customHeight="1" outlineLevel="1" collapsed="1" x14ac:dyDescent="0.25">
      <c r="B1066" s="27"/>
      <c r="C1066" s="43" t="s">
        <v>129</v>
      </c>
      <c r="D1066" s="40"/>
      <c r="E1066" s="22"/>
      <c r="F1066" s="28"/>
      <c r="G1066" s="29"/>
      <c r="H1066" s="22"/>
      <c r="I1066" s="48"/>
      <c r="J1066" s="8"/>
      <c r="K1066" s="24"/>
      <c r="L1066"/>
      <c r="M1066"/>
      <c r="N1066"/>
    </row>
    <row r="1067" spans="1:14" s="5" customFormat="1" ht="15" hidden="1" customHeight="1" outlineLevel="1" collapsed="1" x14ac:dyDescent="0.25">
      <c r="B1067" s="27"/>
      <c r="C1067" s="43" t="s">
        <v>218</v>
      </c>
      <c r="D1067" s="40"/>
      <c r="E1067" s="22"/>
      <c r="F1067" s="28"/>
      <c r="G1067" s="29"/>
      <c r="H1067" s="22"/>
      <c r="I1067" s="48"/>
      <c r="J1067" s="8"/>
      <c r="K1067" s="24"/>
      <c r="L1067"/>
      <c r="M1067"/>
      <c r="N1067"/>
    </row>
    <row r="1068" spans="1:14" s="5" customFormat="1" ht="15" hidden="1" customHeight="1" outlineLevel="1" collapsed="1" x14ac:dyDescent="0.25">
      <c r="B1068" s="27"/>
      <c r="C1068" s="43" t="s">
        <v>134</v>
      </c>
      <c r="D1068" s="40"/>
      <c r="E1068" s="22"/>
      <c r="F1068" s="28"/>
      <c r="G1068" s="29"/>
      <c r="H1068" s="22"/>
      <c r="I1068" s="48"/>
      <c r="J1068" s="8"/>
      <c r="K1068" s="24"/>
      <c r="L1068"/>
      <c r="M1068"/>
      <c r="N1068"/>
    </row>
    <row r="1069" spans="1:14" s="5" customFormat="1" ht="15" customHeight="1" collapsed="1" x14ac:dyDescent="0.25">
      <c r="B1069" s="27" t="s">
        <v>183</v>
      </c>
      <c r="C1069" s="12"/>
      <c r="D1069" s="40"/>
      <c r="E1069" s="22">
        <v>130</v>
      </c>
      <c r="F1069" s="28">
        <v>12</v>
      </c>
      <c r="G1069" s="28">
        <v>5</v>
      </c>
      <c r="H1069" s="22">
        <v>90</v>
      </c>
      <c r="I1069" s="48">
        <f>H1069/E1069</f>
        <v>0.69230769230769229</v>
      </c>
      <c r="J1069" s="8"/>
      <c r="K1069" s="24"/>
      <c r="L1069"/>
      <c r="M1069"/>
      <c r="N1069"/>
    </row>
    <row r="1070" spans="1:14" s="5" customFormat="1" ht="15" hidden="1" customHeight="1" outlineLevel="1" x14ac:dyDescent="0.25">
      <c r="B1070" s="27" t="s">
        <v>48</v>
      </c>
      <c r="C1070" s="12"/>
      <c r="D1070" s="40"/>
      <c r="E1070" s="22"/>
      <c r="F1070" s="28"/>
      <c r="G1070" s="28"/>
      <c r="H1070" s="22"/>
      <c r="I1070" s="48"/>
      <c r="J1070" s="8"/>
      <c r="K1070" s="24"/>
    </row>
    <row r="1071" spans="1:14" s="5" customFormat="1" ht="15" hidden="1" customHeight="1" outlineLevel="1" x14ac:dyDescent="0.25">
      <c r="B1071" s="27" t="s">
        <v>0</v>
      </c>
      <c r="C1071" s="43" t="s">
        <v>216</v>
      </c>
      <c r="D1071" s="40" t="s">
        <v>235</v>
      </c>
      <c r="E1071" s="22"/>
      <c r="F1071" s="28"/>
      <c r="G1071" s="28"/>
      <c r="H1071" s="22"/>
      <c r="I1071" s="48"/>
      <c r="J1071" s="8"/>
      <c r="K1071" s="24"/>
    </row>
    <row r="1072" spans="1:14" ht="15" hidden="1" customHeight="1" outlineLevel="1" collapsed="1" x14ac:dyDescent="0.25">
      <c r="B1072" s="27" t="s">
        <v>0</v>
      </c>
      <c r="C1072" s="43" t="s">
        <v>133</v>
      </c>
      <c r="E1072" s="22"/>
      <c r="F1072" s="28"/>
      <c r="G1072" s="28"/>
      <c r="H1072" s="22"/>
      <c r="I1072" s="48"/>
      <c r="J1072" s="8"/>
      <c r="K1072" s="24"/>
    </row>
    <row r="1073" spans="2:14" ht="15" hidden="1" customHeight="1" outlineLevel="1" collapsed="1" x14ac:dyDescent="0.25">
      <c r="B1073" s="27"/>
      <c r="C1073" s="43" t="s">
        <v>136</v>
      </c>
      <c r="D1073" s="40" t="s">
        <v>235</v>
      </c>
      <c r="E1073" s="22"/>
      <c r="F1073" s="28"/>
      <c r="G1073" s="28"/>
      <c r="H1073" s="22"/>
      <c r="I1073" s="48"/>
      <c r="J1073" s="8"/>
      <c r="K1073" s="24"/>
    </row>
    <row r="1074" spans="2:14" ht="15" hidden="1" customHeight="1" outlineLevel="1" collapsed="1" x14ac:dyDescent="0.25">
      <c r="B1074" s="27"/>
      <c r="C1074" s="6" t="s">
        <v>116</v>
      </c>
      <c r="D1074" s="40" t="s">
        <v>235</v>
      </c>
      <c r="E1074" s="22"/>
      <c r="F1074" s="28"/>
      <c r="G1074" s="28"/>
      <c r="H1074" s="22"/>
      <c r="I1074" s="48"/>
      <c r="J1074" s="8"/>
      <c r="K1074" s="24"/>
    </row>
    <row r="1075" spans="2:14" ht="15" hidden="1" customHeight="1" outlineLevel="1" collapsed="1" x14ac:dyDescent="0.25">
      <c r="B1075" s="27"/>
      <c r="C1075" s="43" t="s">
        <v>128</v>
      </c>
      <c r="D1075" s="40" t="s">
        <v>235</v>
      </c>
      <c r="E1075" s="22"/>
      <c r="F1075" s="28"/>
      <c r="G1075" s="28"/>
      <c r="H1075" s="22"/>
      <c r="I1075" s="48"/>
      <c r="J1075" s="8"/>
      <c r="K1075" s="24"/>
    </row>
    <row r="1076" spans="2:14" s="5" customFormat="1" ht="15" hidden="1" customHeight="1" outlineLevel="1" collapsed="1" x14ac:dyDescent="0.25">
      <c r="B1076" s="27"/>
      <c r="C1076" s="43" t="s">
        <v>132</v>
      </c>
      <c r="D1076" s="40" t="s">
        <v>235</v>
      </c>
      <c r="E1076" s="22"/>
      <c r="F1076" s="28"/>
      <c r="G1076" s="28"/>
      <c r="H1076" s="22"/>
      <c r="I1076" s="48"/>
      <c r="J1076" s="8"/>
      <c r="K1076" s="24"/>
      <c r="L1076"/>
      <c r="M1076"/>
      <c r="N1076"/>
    </row>
    <row r="1077" spans="2:14" s="5" customFormat="1" ht="15" customHeight="1" collapsed="1" x14ac:dyDescent="0.25">
      <c r="B1077" s="27" t="s">
        <v>48</v>
      </c>
      <c r="C1077" s="12"/>
      <c r="D1077" s="40"/>
      <c r="E1077" s="22">
        <v>136</v>
      </c>
      <c r="F1077" s="28">
        <v>6</v>
      </c>
      <c r="G1077" s="28">
        <v>5</v>
      </c>
      <c r="H1077" s="22">
        <v>77</v>
      </c>
      <c r="I1077" s="48">
        <f>H1077/E1077</f>
        <v>0.56617647058823528</v>
      </c>
      <c r="J1077" s="8"/>
      <c r="K1077" s="24"/>
      <c r="L1077"/>
      <c r="M1077"/>
      <c r="N1077"/>
    </row>
    <row r="1078" spans="2:14" s="5" customFormat="1" ht="15" hidden="1" customHeight="1" outlineLevel="1" collapsed="1" x14ac:dyDescent="0.25">
      <c r="B1078" s="27" t="s">
        <v>3</v>
      </c>
      <c r="C1078" s="12"/>
      <c r="D1078" s="40"/>
      <c r="E1078" s="22"/>
      <c r="F1078" s="28"/>
      <c r="G1078" s="28"/>
      <c r="H1078" s="22"/>
      <c r="I1078" s="48"/>
      <c r="J1078" s="8"/>
      <c r="K1078" s="24"/>
      <c r="L1078"/>
      <c r="M1078"/>
      <c r="N1078"/>
    </row>
    <row r="1079" spans="2:14" s="5" customFormat="1" ht="15" hidden="1" customHeight="1" outlineLevel="1" x14ac:dyDescent="0.25">
      <c r="B1079" s="27" t="s">
        <v>0</v>
      </c>
      <c r="C1079" s="43" t="s">
        <v>216</v>
      </c>
      <c r="D1079" s="40" t="s">
        <v>235</v>
      </c>
      <c r="E1079" s="22"/>
      <c r="F1079" s="28"/>
      <c r="G1079" s="29"/>
      <c r="H1079" s="22"/>
      <c r="I1079" s="48"/>
      <c r="J1079" s="8"/>
      <c r="K1079" s="24"/>
    </row>
    <row r="1080" spans="2:14" s="5" customFormat="1" ht="15" hidden="1" customHeight="1" outlineLevel="1" x14ac:dyDescent="0.25">
      <c r="B1080" s="27" t="s">
        <v>0</v>
      </c>
      <c r="C1080" s="43" t="s">
        <v>116</v>
      </c>
      <c r="D1080" s="40" t="s">
        <v>235</v>
      </c>
      <c r="E1080" s="22"/>
      <c r="F1080" s="28"/>
      <c r="G1080" s="29"/>
      <c r="H1080" s="22"/>
      <c r="I1080" s="48"/>
      <c r="J1080" s="8"/>
      <c r="K1080" s="24"/>
    </row>
    <row r="1081" spans="2:14" ht="15" hidden="1" customHeight="1" outlineLevel="1" collapsed="1" x14ac:dyDescent="0.25">
      <c r="B1081" s="27" t="s">
        <v>0</v>
      </c>
      <c r="C1081" s="43" t="s">
        <v>127</v>
      </c>
      <c r="E1081" s="22"/>
      <c r="F1081" s="28"/>
      <c r="G1081" s="29"/>
      <c r="H1081" s="22"/>
      <c r="I1081" s="48"/>
      <c r="J1081" s="8"/>
      <c r="K1081" s="24"/>
    </row>
    <row r="1082" spans="2:14" ht="15" hidden="1" customHeight="1" outlineLevel="1" collapsed="1" x14ac:dyDescent="0.25">
      <c r="B1082" s="27"/>
      <c r="C1082" s="6" t="s">
        <v>117</v>
      </c>
      <c r="D1082" s="40" t="s">
        <v>235</v>
      </c>
      <c r="E1082" s="22"/>
      <c r="F1082" s="28"/>
      <c r="G1082" s="29"/>
      <c r="H1082" s="22"/>
      <c r="I1082" s="48"/>
      <c r="J1082" s="8"/>
      <c r="K1082" s="24"/>
    </row>
    <row r="1083" spans="2:14" s="5" customFormat="1" ht="15" hidden="1" customHeight="1" outlineLevel="1" x14ac:dyDescent="0.25">
      <c r="B1083" s="27"/>
      <c r="C1083" s="43" t="s">
        <v>128</v>
      </c>
      <c r="D1083" s="40"/>
      <c r="E1083" s="22"/>
      <c r="F1083" s="28"/>
      <c r="G1083" s="29"/>
      <c r="H1083" s="22"/>
      <c r="I1083" s="48"/>
      <c r="J1083" s="8"/>
      <c r="K1083" s="24"/>
    </row>
    <row r="1084" spans="2:14" s="5" customFormat="1" ht="15" hidden="1" customHeight="1" outlineLevel="1" collapsed="1" x14ac:dyDescent="0.25">
      <c r="B1084" s="27"/>
      <c r="C1084" s="43" t="s">
        <v>218</v>
      </c>
      <c r="D1084" s="40"/>
      <c r="E1084" s="22"/>
      <c r="F1084" s="28"/>
      <c r="G1084" s="29"/>
      <c r="H1084" s="22"/>
      <c r="I1084" s="48"/>
      <c r="J1084" s="8"/>
      <c r="K1084" s="24"/>
      <c r="L1084"/>
      <c r="M1084"/>
      <c r="N1084"/>
    </row>
    <row r="1085" spans="2:14" s="5" customFormat="1" ht="15" customHeight="1" collapsed="1" x14ac:dyDescent="0.25">
      <c r="B1085" s="27" t="s">
        <v>148</v>
      </c>
      <c r="C1085" s="12"/>
      <c r="D1085" s="40"/>
      <c r="E1085" s="22">
        <v>138</v>
      </c>
      <c r="F1085" s="28">
        <v>5</v>
      </c>
      <c r="G1085" s="28">
        <v>3</v>
      </c>
      <c r="H1085" s="22">
        <v>62</v>
      </c>
      <c r="I1085" s="48">
        <f>H1085/E1085</f>
        <v>0.44927536231884058</v>
      </c>
      <c r="J1085" s="8"/>
      <c r="K1085" s="24"/>
      <c r="L1085"/>
      <c r="M1085"/>
      <c r="N1085"/>
    </row>
    <row r="1086" spans="2:14" s="5" customFormat="1" ht="15" hidden="1" customHeight="1" outlineLevel="1" collapsed="1" x14ac:dyDescent="0.25">
      <c r="B1086" s="37" t="s">
        <v>229</v>
      </c>
      <c r="C1086" s="12"/>
      <c r="D1086" s="40"/>
      <c r="E1086" s="22"/>
      <c r="F1086" s="28"/>
      <c r="G1086" s="28"/>
      <c r="H1086" s="22"/>
      <c r="I1086" s="48"/>
      <c r="J1086" s="8"/>
      <c r="K1086" s="24"/>
      <c r="L1086"/>
      <c r="M1086"/>
      <c r="N1086"/>
    </row>
    <row r="1087" spans="2:14" s="5" customFormat="1" ht="15" hidden="1" customHeight="1" outlineLevel="1" collapsed="1" x14ac:dyDescent="0.25">
      <c r="B1087" s="37"/>
      <c r="C1087" s="6" t="s">
        <v>216</v>
      </c>
      <c r="D1087" s="40" t="s">
        <v>235</v>
      </c>
      <c r="E1087" s="22"/>
      <c r="F1087" s="28"/>
      <c r="G1087" s="28"/>
      <c r="H1087" s="22"/>
      <c r="I1087" s="48"/>
      <c r="J1087" s="8"/>
      <c r="K1087" s="24"/>
      <c r="L1087"/>
      <c r="M1087"/>
      <c r="N1087"/>
    </row>
    <row r="1088" spans="2:14" s="5" customFormat="1" ht="15" hidden="1" customHeight="1" outlineLevel="1" collapsed="1" x14ac:dyDescent="0.25">
      <c r="B1088" s="27"/>
      <c r="C1088" s="6" t="s">
        <v>136</v>
      </c>
      <c r="D1088" s="40" t="s">
        <v>235</v>
      </c>
      <c r="E1088" s="22"/>
      <c r="F1088" s="28"/>
      <c r="G1088" s="28"/>
      <c r="H1088" s="22"/>
      <c r="I1088" s="48"/>
      <c r="J1088" s="8"/>
      <c r="K1088" s="24"/>
      <c r="L1088"/>
      <c r="M1088"/>
      <c r="N1088"/>
    </row>
    <row r="1089" spans="1:14" s="5" customFormat="1" ht="15" hidden="1" customHeight="1" outlineLevel="1" x14ac:dyDescent="0.25">
      <c r="B1089" s="27"/>
      <c r="C1089" s="6" t="s">
        <v>116</v>
      </c>
      <c r="D1089" s="40" t="s">
        <v>235</v>
      </c>
      <c r="E1089" s="22"/>
      <c r="F1089" s="28"/>
      <c r="G1089" s="28"/>
      <c r="H1089" s="22"/>
      <c r="I1089" s="48"/>
      <c r="J1089" s="8"/>
      <c r="K1089" s="24"/>
    </row>
    <row r="1090" spans="1:14" s="5" customFormat="1" ht="15" hidden="1" customHeight="1" outlineLevel="1" collapsed="1" x14ac:dyDescent="0.25">
      <c r="B1090" s="27"/>
      <c r="C1090" s="6" t="s">
        <v>117</v>
      </c>
      <c r="D1090" s="40" t="s">
        <v>235</v>
      </c>
      <c r="E1090" s="22"/>
      <c r="F1090" s="28"/>
      <c r="G1090" s="28"/>
      <c r="H1090" s="22"/>
      <c r="I1090" s="48"/>
      <c r="J1090" s="8"/>
      <c r="K1090" s="24"/>
      <c r="L1090"/>
      <c r="M1090"/>
      <c r="N1090"/>
    </row>
    <row r="1091" spans="1:14" s="5" customFormat="1" ht="15" hidden="1" customHeight="1" outlineLevel="1" collapsed="1" x14ac:dyDescent="0.25">
      <c r="B1091" s="27"/>
      <c r="C1091" s="6" t="s">
        <v>143</v>
      </c>
      <c r="D1091" s="40" t="s">
        <v>235</v>
      </c>
      <c r="E1091" s="22"/>
      <c r="F1091" s="28"/>
      <c r="G1091" s="28"/>
      <c r="H1091" s="22"/>
      <c r="I1091" s="48"/>
      <c r="J1091" s="8"/>
      <c r="K1091" s="24"/>
      <c r="L1091"/>
      <c r="M1091"/>
      <c r="N1091"/>
    </row>
    <row r="1092" spans="1:14" s="5" customFormat="1" ht="15" hidden="1" customHeight="1" outlineLevel="1" collapsed="1" x14ac:dyDescent="0.25">
      <c r="B1092" s="27"/>
      <c r="C1092" s="6" t="s">
        <v>128</v>
      </c>
      <c r="D1092" s="40" t="s">
        <v>235</v>
      </c>
      <c r="E1092" s="22"/>
      <c r="F1092" s="28"/>
      <c r="G1092" s="28"/>
      <c r="H1092" s="22"/>
      <c r="I1092" s="48"/>
      <c r="J1092" s="8"/>
      <c r="K1092" s="24"/>
      <c r="L1092"/>
      <c r="M1092"/>
      <c r="N1092"/>
    </row>
    <row r="1093" spans="1:14" s="5" customFormat="1" ht="15" hidden="1" customHeight="1" outlineLevel="1" x14ac:dyDescent="0.25">
      <c r="B1093" s="27"/>
      <c r="C1093" s="6" t="s">
        <v>132</v>
      </c>
      <c r="D1093" s="40" t="s">
        <v>235</v>
      </c>
      <c r="E1093" s="22"/>
      <c r="F1093" s="28"/>
      <c r="G1093" s="28"/>
      <c r="H1093" s="22"/>
      <c r="I1093" s="48"/>
      <c r="J1093" s="8"/>
      <c r="K1093" s="24"/>
      <c r="L1093"/>
      <c r="M1093"/>
      <c r="N1093"/>
    </row>
    <row r="1094" spans="1:14" s="5" customFormat="1" ht="15" hidden="1" customHeight="1" outlineLevel="1" collapsed="1" x14ac:dyDescent="0.25">
      <c r="B1094" s="27"/>
      <c r="C1094" s="6" t="s">
        <v>129</v>
      </c>
      <c r="D1094" s="40" t="s">
        <v>235</v>
      </c>
      <c r="E1094" s="22"/>
      <c r="F1094" s="28"/>
      <c r="G1094" s="28"/>
      <c r="H1094" s="22"/>
      <c r="I1094" s="48"/>
      <c r="J1094" s="8"/>
      <c r="K1094" s="24"/>
      <c r="L1094"/>
      <c r="M1094"/>
      <c r="N1094"/>
    </row>
    <row r="1095" spans="1:14" s="5" customFormat="1" ht="15" hidden="1" customHeight="1" outlineLevel="1" x14ac:dyDescent="0.25">
      <c r="B1095" s="27"/>
      <c r="C1095" s="6" t="s">
        <v>218</v>
      </c>
      <c r="D1095" s="40" t="s">
        <v>235</v>
      </c>
      <c r="E1095" s="22"/>
      <c r="F1095" s="28"/>
      <c r="G1095" s="28"/>
      <c r="H1095" s="22"/>
      <c r="I1095" s="48"/>
      <c r="J1095" s="8"/>
      <c r="K1095" s="24"/>
      <c r="L1095"/>
      <c r="M1095"/>
      <c r="N1095"/>
    </row>
    <row r="1096" spans="1:14" s="5" customFormat="1" ht="15" customHeight="1" collapsed="1" x14ac:dyDescent="0.25">
      <c r="B1096" s="37" t="s">
        <v>229</v>
      </c>
      <c r="C1096" s="12"/>
      <c r="D1096" s="40"/>
      <c r="E1096" s="22">
        <v>139</v>
      </c>
      <c r="F1096" s="28">
        <v>9</v>
      </c>
      <c r="G1096" s="28">
        <v>9</v>
      </c>
      <c r="H1096" s="22">
        <v>71</v>
      </c>
      <c r="I1096" s="48">
        <f>H1096/E1096</f>
        <v>0.51079136690647486</v>
      </c>
      <c r="J1096" s="8"/>
      <c r="K1096" s="24"/>
    </row>
    <row r="1097" spans="1:14" ht="15" hidden="1" customHeight="1" outlineLevel="1" collapsed="1" x14ac:dyDescent="0.25">
      <c r="B1097" s="27" t="s">
        <v>92</v>
      </c>
      <c r="C1097" s="12"/>
      <c r="E1097" s="22"/>
      <c r="F1097" s="28"/>
      <c r="G1097" s="28"/>
      <c r="H1097" s="22"/>
      <c r="I1097" s="48"/>
      <c r="J1097" s="8"/>
      <c r="K1097" s="24"/>
    </row>
    <row r="1098" spans="1:14" ht="15" hidden="1" customHeight="1" outlineLevel="1" collapsed="1" x14ac:dyDescent="0.25">
      <c r="B1098" s="27" t="s">
        <v>0</v>
      </c>
      <c r="C1098" s="43" t="s">
        <v>216</v>
      </c>
      <c r="D1098" s="40" t="s">
        <v>235</v>
      </c>
      <c r="E1098" s="22"/>
      <c r="F1098" s="28"/>
      <c r="G1098" s="28"/>
      <c r="H1098" s="22"/>
      <c r="I1098" s="48"/>
      <c r="J1098" s="8"/>
      <c r="K1098" s="24"/>
    </row>
    <row r="1099" spans="1:14" s="4" customFormat="1" ht="15" hidden="1" customHeight="1" outlineLevel="1" collapsed="1" x14ac:dyDescent="0.25">
      <c r="A1099" s="5"/>
      <c r="B1099" s="27"/>
      <c r="C1099" s="43" t="s">
        <v>133</v>
      </c>
      <c r="D1099" s="40"/>
      <c r="E1099" s="22"/>
      <c r="F1099" s="28"/>
      <c r="G1099" s="28"/>
      <c r="H1099" s="22"/>
      <c r="I1099" s="48"/>
      <c r="J1099" s="8"/>
      <c r="K1099" s="24"/>
      <c r="L1099"/>
      <c r="M1099"/>
      <c r="N1099"/>
    </row>
    <row r="1100" spans="1:14" s="5" customFormat="1" ht="15" hidden="1" customHeight="1" outlineLevel="1" collapsed="1" x14ac:dyDescent="0.25">
      <c r="B1100" s="27" t="s">
        <v>0</v>
      </c>
      <c r="C1100" s="43" t="s">
        <v>217</v>
      </c>
      <c r="D1100" s="40"/>
      <c r="E1100" s="22"/>
      <c r="F1100" s="28"/>
      <c r="G1100" s="28"/>
      <c r="H1100" s="22"/>
      <c r="I1100" s="48"/>
      <c r="J1100" s="8"/>
      <c r="K1100" s="24"/>
      <c r="L1100"/>
      <c r="M1100"/>
      <c r="N1100"/>
    </row>
    <row r="1101" spans="1:14" s="5" customFormat="1" ht="15" hidden="1" customHeight="1" outlineLevel="1" collapsed="1" x14ac:dyDescent="0.25">
      <c r="B1101" s="16"/>
      <c r="C1101" s="6" t="s">
        <v>116</v>
      </c>
      <c r="D1101" s="40" t="s">
        <v>235</v>
      </c>
      <c r="E1101" s="22"/>
      <c r="F1101" s="28"/>
      <c r="G1101" s="28"/>
      <c r="H1101" s="22"/>
      <c r="I1101" s="48"/>
      <c r="J1101" s="8"/>
      <c r="K1101" s="24"/>
    </row>
    <row r="1102" spans="1:14" s="5" customFormat="1" ht="15" hidden="1" customHeight="1" outlineLevel="1" x14ac:dyDescent="0.25">
      <c r="B1102" s="16"/>
      <c r="C1102" s="43" t="s">
        <v>127</v>
      </c>
      <c r="D1102" s="40"/>
      <c r="E1102" s="22"/>
      <c r="F1102" s="28"/>
      <c r="G1102" s="28"/>
      <c r="H1102" s="22"/>
      <c r="I1102" s="48"/>
      <c r="J1102" s="8"/>
      <c r="K1102" s="24"/>
    </row>
    <row r="1103" spans="1:14" s="5" customFormat="1" ht="15" hidden="1" customHeight="1" outlineLevel="1" x14ac:dyDescent="0.25">
      <c r="B1103" s="27"/>
      <c r="C1103" s="6" t="s">
        <v>117</v>
      </c>
      <c r="D1103" s="40" t="s">
        <v>235</v>
      </c>
      <c r="E1103" s="22"/>
      <c r="F1103" s="28"/>
      <c r="G1103" s="28"/>
      <c r="H1103" s="22"/>
      <c r="I1103" s="48"/>
      <c r="J1103" s="8"/>
      <c r="K1103" s="24"/>
    </row>
    <row r="1104" spans="1:14" s="5" customFormat="1" ht="15" hidden="1" customHeight="1" outlineLevel="1" collapsed="1" x14ac:dyDescent="0.25">
      <c r="B1104" s="27"/>
      <c r="C1104" s="43" t="s">
        <v>128</v>
      </c>
      <c r="D1104" s="40"/>
      <c r="E1104" s="22"/>
      <c r="F1104" s="28"/>
      <c r="G1104" s="28"/>
      <c r="H1104" s="22"/>
      <c r="I1104" s="48"/>
      <c r="J1104" s="8"/>
      <c r="K1104" s="24"/>
    </row>
    <row r="1105" spans="1:14" s="5" customFormat="1" ht="15" hidden="1" customHeight="1" outlineLevel="1" x14ac:dyDescent="0.25">
      <c r="B1105" s="27"/>
      <c r="C1105" s="6" t="s">
        <v>132</v>
      </c>
      <c r="D1105" s="40" t="s">
        <v>235</v>
      </c>
      <c r="E1105" s="22"/>
      <c r="F1105" s="28"/>
      <c r="G1105" s="28"/>
      <c r="H1105" s="22"/>
      <c r="I1105" s="48"/>
      <c r="J1105" s="8"/>
      <c r="K1105" s="24"/>
    </row>
    <row r="1106" spans="1:14" s="4" customFormat="1" ht="15" hidden="1" customHeight="1" outlineLevel="1" collapsed="1" x14ac:dyDescent="0.25">
      <c r="A1106" s="5"/>
      <c r="B1106" s="27"/>
      <c r="C1106" s="6" t="s">
        <v>129</v>
      </c>
      <c r="D1106" s="40" t="s">
        <v>235</v>
      </c>
      <c r="E1106" s="22"/>
      <c r="F1106" s="28"/>
      <c r="G1106" s="28"/>
      <c r="H1106" s="22"/>
      <c r="I1106" s="48"/>
      <c r="J1106" s="8"/>
      <c r="K1106" s="24"/>
      <c r="L1106"/>
      <c r="M1106"/>
      <c r="N1106"/>
    </row>
    <row r="1107" spans="1:14" s="5" customFormat="1" ht="15" hidden="1" customHeight="1" outlineLevel="1" x14ac:dyDescent="0.25">
      <c r="B1107" s="27" t="s">
        <v>0</v>
      </c>
      <c r="C1107" s="43" t="s">
        <v>134</v>
      </c>
      <c r="D1107" s="40"/>
      <c r="E1107" s="22"/>
      <c r="F1107" s="28"/>
      <c r="G1107" s="28"/>
      <c r="H1107" s="22"/>
      <c r="I1107" s="48"/>
      <c r="J1107" s="8"/>
      <c r="K1107" s="24"/>
    </row>
    <row r="1108" spans="1:14" s="5" customFormat="1" ht="15" customHeight="1" collapsed="1" x14ac:dyDescent="0.25">
      <c r="B1108" s="27" t="s">
        <v>92</v>
      </c>
      <c r="C1108" s="12"/>
      <c r="D1108" s="40"/>
      <c r="E1108" s="22">
        <v>141</v>
      </c>
      <c r="F1108" s="28">
        <v>9</v>
      </c>
      <c r="G1108" s="28">
        <v>5</v>
      </c>
      <c r="H1108" s="22">
        <v>102</v>
      </c>
      <c r="I1108" s="48">
        <f>H1108/E1108</f>
        <v>0.72340425531914898</v>
      </c>
      <c r="J1108" s="8"/>
      <c r="K1108" s="24"/>
    </row>
    <row r="1109" spans="1:14" s="5" customFormat="1" ht="15" hidden="1" customHeight="1" outlineLevel="1" x14ac:dyDescent="0.25">
      <c r="B1109" s="27" t="s">
        <v>16</v>
      </c>
      <c r="C1109" s="12"/>
      <c r="D1109" s="40"/>
      <c r="E1109" s="22"/>
      <c r="F1109" s="28"/>
      <c r="G1109" s="28"/>
      <c r="H1109" s="22"/>
      <c r="I1109" s="48"/>
      <c r="J1109" s="8"/>
      <c r="K1109" s="24"/>
    </row>
    <row r="1110" spans="1:14" s="5" customFormat="1" ht="15" hidden="1" customHeight="1" outlineLevel="1" x14ac:dyDescent="0.25">
      <c r="B1110" s="27"/>
      <c r="C1110" s="43" t="s">
        <v>216</v>
      </c>
      <c r="D1110" s="40" t="s">
        <v>235</v>
      </c>
      <c r="E1110" s="22"/>
      <c r="F1110" s="28"/>
      <c r="G1110" s="28"/>
      <c r="H1110" s="22"/>
      <c r="I1110" s="48"/>
      <c r="J1110" s="8"/>
      <c r="K1110" s="24"/>
      <c r="L1110"/>
      <c r="M1110"/>
      <c r="N1110"/>
    </row>
    <row r="1111" spans="1:14" s="5" customFormat="1" ht="15" hidden="1" customHeight="1" outlineLevel="1" collapsed="1" x14ac:dyDescent="0.25">
      <c r="B1111" s="27"/>
      <c r="C1111" s="43" t="s">
        <v>133</v>
      </c>
      <c r="D1111" s="40"/>
      <c r="E1111" s="22"/>
      <c r="F1111" s="28"/>
      <c r="G1111" s="28"/>
      <c r="H1111" s="22"/>
      <c r="I1111" s="48"/>
      <c r="J1111" s="8"/>
      <c r="K1111" s="24"/>
      <c r="L1111"/>
      <c r="M1111"/>
      <c r="N1111"/>
    </row>
    <row r="1112" spans="1:14" s="5" customFormat="1" ht="15" hidden="1" customHeight="1" outlineLevel="1" collapsed="1" x14ac:dyDescent="0.25">
      <c r="B1112" s="27"/>
      <c r="C1112" s="43" t="s">
        <v>217</v>
      </c>
      <c r="D1112" s="40"/>
      <c r="E1112" s="22"/>
      <c r="F1112" s="28"/>
      <c r="G1112" s="28"/>
      <c r="H1112" s="22"/>
      <c r="I1112" s="48"/>
      <c r="J1112" s="8"/>
      <c r="K1112" s="24"/>
      <c r="L1112"/>
      <c r="M1112"/>
      <c r="N1112"/>
    </row>
    <row r="1113" spans="1:14" s="5" customFormat="1" ht="15" hidden="1" customHeight="1" outlineLevel="1" collapsed="1" x14ac:dyDescent="0.25">
      <c r="B1113" s="27" t="s">
        <v>0</v>
      </c>
      <c r="C1113" s="6" t="s">
        <v>116</v>
      </c>
      <c r="D1113" s="40" t="s">
        <v>235</v>
      </c>
      <c r="E1113" s="22"/>
      <c r="F1113" s="28"/>
      <c r="G1113" s="29"/>
      <c r="H1113" s="22"/>
      <c r="I1113" s="48"/>
      <c r="J1113" s="8"/>
      <c r="K1113" s="24"/>
      <c r="L1113"/>
      <c r="M1113"/>
      <c r="N1113"/>
    </row>
    <row r="1114" spans="1:14" s="5" customFormat="1" ht="15" hidden="1" customHeight="1" outlineLevel="1" collapsed="1" x14ac:dyDescent="0.25">
      <c r="B1114" s="27" t="s">
        <v>0</v>
      </c>
      <c r="C1114" s="44" t="s">
        <v>127</v>
      </c>
      <c r="D1114" s="40"/>
      <c r="E1114" s="22"/>
      <c r="F1114" s="28"/>
      <c r="G1114" s="29"/>
      <c r="H1114" s="22"/>
      <c r="I1114" s="48"/>
      <c r="J1114" s="8"/>
      <c r="K1114" s="24"/>
      <c r="L1114"/>
      <c r="M1114"/>
      <c r="N1114"/>
    </row>
    <row r="1115" spans="1:14" s="5" customFormat="1" ht="15" hidden="1" customHeight="1" outlineLevel="1" collapsed="1" x14ac:dyDescent="0.25">
      <c r="B1115" s="27"/>
      <c r="C1115" s="6" t="s">
        <v>117</v>
      </c>
      <c r="D1115" s="40" t="s">
        <v>235</v>
      </c>
      <c r="E1115" s="22"/>
      <c r="F1115" s="28"/>
      <c r="G1115" s="29"/>
      <c r="H1115" s="22"/>
      <c r="I1115" s="48"/>
      <c r="J1115" s="8"/>
      <c r="K1115" s="24"/>
      <c r="L1115"/>
      <c r="M1115"/>
      <c r="N1115"/>
    </row>
    <row r="1116" spans="1:14" s="5" customFormat="1" ht="15" hidden="1" customHeight="1" outlineLevel="1" collapsed="1" x14ac:dyDescent="0.25">
      <c r="B1116" s="27"/>
      <c r="C1116" s="43" t="s">
        <v>128</v>
      </c>
      <c r="D1116" s="40"/>
      <c r="E1116" s="22"/>
      <c r="F1116" s="28"/>
      <c r="G1116" s="29"/>
      <c r="H1116" s="22"/>
      <c r="I1116" s="48"/>
      <c r="J1116" s="8"/>
      <c r="K1116" s="24"/>
      <c r="L1116"/>
      <c r="M1116"/>
      <c r="N1116"/>
    </row>
    <row r="1117" spans="1:14" s="5" customFormat="1" ht="15" hidden="1" customHeight="1" outlineLevel="1" x14ac:dyDescent="0.25">
      <c r="B1117" s="27" t="s">
        <v>0</v>
      </c>
      <c r="C1117" s="43" t="s">
        <v>134</v>
      </c>
      <c r="D1117" s="40" t="s">
        <v>235</v>
      </c>
      <c r="E1117" s="22"/>
      <c r="F1117" s="28"/>
      <c r="G1117" s="29"/>
      <c r="H1117" s="22"/>
      <c r="I1117" s="48"/>
      <c r="J1117" s="8"/>
      <c r="K1117" s="24"/>
    </row>
    <row r="1118" spans="1:14" ht="15" customHeight="1" collapsed="1" x14ac:dyDescent="0.25">
      <c r="B1118" s="27" t="s">
        <v>168</v>
      </c>
      <c r="C1118" s="12"/>
      <c r="E1118" s="22">
        <v>142</v>
      </c>
      <c r="F1118" s="28">
        <v>7</v>
      </c>
      <c r="G1118" s="28">
        <v>4</v>
      </c>
      <c r="H1118" s="22">
        <v>111</v>
      </c>
      <c r="I1118" s="48">
        <f>H1118/E1118</f>
        <v>0.78169014084507038</v>
      </c>
      <c r="J1118" s="8"/>
      <c r="K1118" s="24"/>
    </row>
    <row r="1119" spans="1:14" s="5" customFormat="1" ht="15" hidden="1" customHeight="1" outlineLevel="1" x14ac:dyDescent="0.25">
      <c r="B1119" s="27" t="s">
        <v>140</v>
      </c>
      <c r="C1119" s="12"/>
      <c r="D1119" s="40"/>
      <c r="E1119" s="22"/>
      <c r="F1119" s="28"/>
      <c r="G1119" s="28"/>
      <c r="H1119" s="22"/>
      <c r="I1119" s="48"/>
      <c r="J1119" s="8"/>
      <c r="K1119" s="24"/>
    </row>
    <row r="1120" spans="1:14" ht="15" hidden="1" customHeight="1" outlineLevel="1" collapsed="1" x14ac:dyDescent="0.25">
      <c r="B1120" s="27" t="s">
        <v>0</v>
      </c>
      <c r="C1120" s="6" t="s">
        <v>116</v>
      </c>
      <c r="D1120" s="40" t="s">
        <v>235</v>
      </c>
      <c r="E1120" s="22"/>
      <c r="F1120" s="28"/>
      <c r="G1120" s="28"/>
      <c r="H1120" s="22"/>
      <c r="I1120" s="48"/>
      <c r="J1120" s="8"/>
      <c r="K1120" s="24"/>
    </row>
    <row r="1121" spans="2:14" ht="15" hidden="1" customHeight="1" outlineLevel="1" collapsed="1" x14ac:dyDescent="0.25">
      <c r="B1121" s="27" t="s">
        <v>0</v>
      </c>
      <c r="C1121" s="6" t="s">
        <v>117</v>
      </c>
      <c r="D1121" s="40" t="s">
        <v>235</v>
      </c>
      <c r="E1121" s="22"/>
      <c r="F1121" s="28"/>
      <c r="G1121" s="28"/>
      <c r="H1121" s="22"/>
      <c r="I1121" s="48"/>
      <c r="J1121" s="8"/>
      <c r="K1121" s="24"/>
    </row>
    <row r="1122" spans="2:14" ht="15" hidden="1" customHeight="1" outlineLevel="1" x14ac:dyDescent="0.25">
      <c r="B1122" s="27" t="s">
        <v>0</v>
      </c>
      <c r="C1122" s="6" t="s">
        <v>128</v>
      </c>
      <c r="D1122" s="40" t="s">
        <v>235</v>
      </c>
      <c r="E1122" s="22"/>
      <c r="F1122" s="28"/>
      <c r="G1122" s="28"/>
      <c r="H1122" s="22"/>
      <c r="I1122" s="48"/>
      <c r="J1122" s="8"/>
      <c r="K1122" s="24"/>
    </row>
    <row r="1123" spans="2:14" ht="15" hidden="1" customHeight="1" outlineLevel="1" collapsed="1" x14ac:dyDescent="0.25">
      <c r="B1123" s="27" t="s">
        <v>0</v>
      </c>
      <c r="C1123" s="6" t="s">
        <v>218</v>
      </c>
      <c r="D1123" s="40" t="s">
        <v>235</v>
      </c>
      <c r="E1123" s="22"/>
      <c r="F1123" s="28"/>
      <c r="G1123" s="28"/>
      <c r="H1123" s="22"/>
      <c r="I1123" s="48"/>
      <c r="J1123" s="8"/>
      <c r="K1123" s="24"/>
    </row>
    <row r="1124" spans="2:14" ht="15" customHeight="1" collapsed="1" x14ac:dyDescent="0.25">
      <c r="B1124" s="27" t="s">
        <v>149</v>
      </c>
      <c r="C1124" s="12"/>
      <c r="E1124" s="22">
        <v>142</v>
      </c>
      <c r="F1124" s="28">
        <v>4</v>
      </c>
      <c r="G1124" s="28">
        <v>4</v>
      </c>
      <c r="H1124" s="22">
        <v>116</v>
      </c>
      <c r="I1124" s="48">
        <f>H1124/E1124</f>
        <v>0.81690140845070425</v>
      </c>
      <c r="J1124" s="8"/>
      <c r="K1124" s="24"/>
    </row>
    <row r="1125" spans="2:14" s="5" customFormat="1" ht="15" hidden="1" customHeight="1" outlineLevel="1" x14ac:dyDescent="0.25">
      <c r="B1125" s="27" t="s">
        <v>7</v>
      </c>
      <c r="C1125" s="12"/>
      <c r="D1125" s="40"/>
      <c r="E1125" s="22"/>
      <c r="F1125" s="28"/>
      <c r="G1125" s="28"/>
      <c r="H1125" s="22"/>
      <c r="I1125" s="48"/>
      <c r="J1125" s="8"/>
      <c r="K1125" s="24"/>
      <c r="L1125"/>
      <c r="M1125"/>
      <c r="N1125"/>
    </row>
    <row r="1126" spans="2:14" ht="15" hidden="1" customHeight="1" outlineLevel="1" collapsed="1" x14ac:dyDescent="0.25">
      <c r="B1126" s="27" t="s">
        <v>0</v>
      </c>
      <c r="C1126" s="6" t="s">
        <v>216</v>
      </c>
      <c r="D1126" s="40" t="s">
        <v>235</v>
      </c>
      <c r="E1126" s="22"/>
      <c r="F1126" s="28"/>
      <c r="G1126" s="29"/>
      <c r="H1126" s="22"/>
      <c r="I1126" s="48"/>
      <c r="J1126" s="8"/>
      <c r="K1126" s="24"/>
    </row>
    <row r="1127" spans="2:14" s="5" customFormat="1" ht="15" hidden="1" customHeight="1" outlineLevel="1" collapsed="1" x14ac:dyDescent="0.25">
      <c r="B1127" s="27" t="s">
        <v>0</v>
      </c>
      <c r="C1127" s="6" t="s">
        <v>116</v>
      </c>
      <c r="D1127" s="40" t="s">
        <v>235</v>
      </c>
      <c r="E1127" s="22"/>
      <c r="F1127" s="28"/>
      <c r="G1127" s="29"/>
      <c r="H1127" s="22"/>
      <c r="I1127" s="48"/>
      <c r="J1127" s="8"/>
      <c r="K1127" s="24"/>
    </row>
    <row r="1128" spans="2:14" ht="15" hidden="1" customHeight="1" outlineLevel="1" collapsed="1" x14ac:dyDescent="0.25">
      <c r="B1128" s="27" t="s">
        <v>0</v>
      </c>
      <c r="C1128" s="43" t="s">
        <v>127</v>
      </c>
      <c r="E1128" s="22"/>
      <c r="F1128" s="28"/>
      <c r="G1128" s="29"/>
      <c r="H1128" s="22"/>
      <c r="I1128" s="48"/>
      <c r="J1128" s="8"/>
      <c r="K1128" s="24"/>
    </row>
    <row r="1129" spans="2:14" s="5" customFormat="1" ht="15" hidden="1" customHeight="1" outlineLevel="1" x14ac:dyDescent="0.25">
      <c r="B1129" s="27" t="s">
        <v>0</v>
      </c>
      <c r="C1129" s="6" t="s">
        <v>117</v>
      </c>
      <c r="D1129" s="40" t="s">
        <v>235</v>
      </c>
      <c r="E1129" s="22"/>
      <c r="F1129" s="28"/>
      <c r="G1129" s="29"/>
      <c r="H1129" s="22"/>
      <c r="I1129" s="48"/>
      <c r="J1129" s="8"/>
      <c r="K1129" s="24"/>
    </row>
    <row r="1130" spans="2:14" s="5" customFormat="1" ht="15" hidden="1" customHeight="1" outlineLevel="1" x14ac:dyDescent="0.25">
      <c r="B1130" s="27"/>
      <c r="C1130" s="6" t="s">
        <v>132</v>
      </c>
      <c r="D1130" s="40" t="s">
        <v>235</v>
      </c>
      <c r="E1130" s="22"/>
      <c r="F1130" s="28"/>
      <c r="G1130" s="29"/>
      <c r="H1130" s="22"/>
      <c r="I1130" s="48"/>
      <c r="J1130" s="8"/>
      <c r="K1130" s="24"/>
    </row>
    <row r="1131" spans="2:14" s="5" customFormat="1" ht="15" customHeight="1" collapsed="1" x14ac:dyDescent="0.25">
      <c r="B1131" s="27" t="s">
        <v>159</v>
      </c>
      <c r="C1131" s="12"/>
      <c r="D1131" s="40"/>
      <c r="E1131" s="22">
        <v>145</v>
      </c>
      <c r="F1131" s="28">
        <v>4</v>
      </c>
      <c r="G1131" s="28">
        <v>4</v>
      </c>
      <c r="H1131" s="22">
        <v>111</v>
      </c>
      <c r="I1131" s="48">
        <f>H1131/E1131</f>
        <v>0.76551724137931032</v>
      </c>
      <c r="J1131" s="8"/>
      <c r="K1131" s="24"/>
      <c r="L1131"/>
      <c r="M1131"/>
      <c r="N1131"/>
    </row>
    <row r="1132" spans="2:14" s="5" customFormat="1" ht="15" hidden="1" customHeight="1" outlineLevel="1" collapsed="1" x14ac:dyDescent="0.25">
      <c r="B1132" s="27" t="s">
        <v>77</v>
      </c>
      <c r="C1132" s="12"/>
      <c r="D1132" s="40"/>
      <c r="E1132" s="22"/>
      <c r="F1132" s="28"/>
      <c r="G1132" s="28"/>
      <c r="H1132" s="22"/>
      <c r="I1132" s="48"/>
      <c r="J1132" s="8"/>
      <c r="K1132" s="24"/>
      <c r="L1132"/>
      <c r="M1132"/>
      <c r="N1132"/>
    </row>
    <row r="1133" spans="2:14" s="5" customFormat="1" ht="15" hidden="1" customHeight="1" outlineLevel="1" collapsed="1" x14ac:dyDescent="0.25">
      <c r="B1133" s="27" t="s">
        <v>0</v>
      </c>
      <c r="C1133" s="43" t="s">
        <v>216</v>
      </c>
      <c r="D1133" s="40" t="s">
        <v>235</v>
      </c>
      <c r="E1133" s="22"/>
      <c r="F1133" s="28"/>
      <c r="G1133" s="28"/>
      <c r="H1133" s="22"/>
      <c r="I1133" s="48"/>
      <c r="J1133" s="8"/>
      <c r="K1133" s="24"/>
      <c r="L1133"/>
      <c r="M1133"/>
      <c r="N1133"/>
    </row>
    <row r="1134" spans="2:14" s="5" customFormat="1" ht="15" hidden="1" customHeight="1" outlineLevel="1" collapsed="1" x14ac:dyDescent="0.25">
      <c r="B1134" s="27"/>
      <c r="C1134" s="43" t="s">
        <v>133</v>
      </c>
      <c r="D1134" s="40" t="s">
        <v>235</v>
      </c>
      <c r="E1134" s="22"/>
      <c r="F1134" s="28"/>
      <c r="G1134" s="28"/>
      <c r="H1134" s="22"/>
      <c r="I1134" s="48"/>
      <c r="J1134" s="8"/>
      <c r="K1134" s="24"/>
      <c r="L1134"/>
      <c r="M1134"/>
      <c r="N1134"/>
    </row>
    <row r="1135" spans="2:14" s="5" customFormat="1" ht="15" hidden="1" customHeight="1" outlineLevel="1" collapsed="1" x14ac:dyDescent="0.25">
      <c r="B1135" s="27"/>
      <c r="C1135" s="43" t="s">
        <v>217</v>
      </c>
      <c r="D1135" s="40"/>
      <c r="E1135" s="22"/>
      <c r="F1135" s="28"/>
      <c r="G1135" s="28"/>
      <c r="H1135" s="22"/>
      <c r="I1135" s="48"/>
      <c r="J1135" s="8"/>
      <c r="K1135" s="24"/>
      <c r="L1135"/>
      <c r="M1135"/>
      <c r="N1135"/>
    </row>
    <row r="1136" spans="2:14" s="5" customFormat="1" ht="15" hidden="1" customHeight="1" outlineLevel="1" x14ac:dyDescent="0.25">
      <c r="B1136" s="27"/>
      <c r="C1136" s="52" t="s">
        <v>116</v>
      </c>
      <c r="D1136" s="40" t="s">
        <v>235</v>
      </c>
      <c r="E1136" s="22"/>
      <c r="F1136" s="28"/>
      <c r="G1136" s="28"/>
      <c r="H1136" s="22"/>
      <c r="I1136" s="48"/>
      <c r="J1136" s="8"/>
      <c r="K1136" s="24"/>
      <c r="L1136"/>
      <c r="M1136"/>
      <c r="N1136"/>
    </row>
    <row r="1137" spans="2:14" s="5" customFormat="1" ht="15" hidden="1" customHeight="1" outlineLevel="1" collapsed="1" x14ac:dyDescent="0.25">
      <c r="B1137" s="27"/>
      <c r="C1137" s="44" t="s">
        <v>127</v>
      </c>
      <c r="D1137" s="40"/>
      <c r="E1137" s="22"/>
      <c r="F1137" s="28"/>
      <c r="G1137" s="28"/>
      <c r="H1137" s="22"/>
      <c r="I1137" s="48"/>
      <c r="J1137" s="8"/>
      <c r="K1137" s="24"/>
      <c r="L1137"/>
      <c r="M1137"/>
      <c r="N1137"/>
    </row>
    <row r="1138" spans="2:14" s="5" customFormat="1" ht="15" hidden="1" customHeight="1" outlineLevel="1" x14ac:dyDescent="0.25">
      <c r="B1138" s="27"/>
      <c r="C1138" s="43" t="s">
        <v>219</v>
      </c>
      <c r="D1138" s="40" t="s">
        <v>235</v>
      </c>
      <c r="E1138" s="22"/>
      <c r="F1138" s="28"/>
      <c r="G1138" s="28"/>
      <c r="H1138" s="22"/>
      <c r="I1138" s="48"/>
      <c r="J1138" s="8"/>
      <c r="K1138" s="24"/>
    </row>
    <row r="1139" spans="2:14" s="5" customFormat="1" ht="15" hidden="1" customHeight="1" outlineLevel="1" x14ac:dyDescent="0.25">
      <c r="B1139" s="27"/>
      <c r="C1139" s="43" t="s">
        <v>223</v>
      </c>
      <c r="D1139" s="40"/>
      <c r="E1139" s="22"/>
      <c r="F1139" s="28"/>
      <c r="G1139" s="28"/>
      <c r="H1139" s="22"/>
      <c r="I1139" s="48"/>
      <c r="J1139" s="8"/>
      <c r="K1139" s="24"/>
    </row>
    <row r="1140" spans="2:14" s="5" customFormat="1" ht="15" hidden="1" customHeight="1" outlineLevel="1" collapsed="1" x14ac:dyDescent="0.25">
      <c r="B1140" s="27"/>
      <c r="C1140" s="6" t="s">
        <v>117</v>
      </c>
      <c r="D1140" s="40"/>
      <c r="E1140" s="22"/>
      <c r="F1140" s="28"/>
      <c r="G1140" s="28"/>
      <c r="H1140" s="22"/>
      <c r="I1140" s="48"/>
      <c r="J1140" s="8"/>
      <c r="K1140" s="24"/>
      <c r="L1140"/>
      <c r="M1140"/>
      <c r="N1140"/>
    </row>
    <row r="1141" spans="2:14" s="5" customFormat="1" ht="15" hidden="1" customHeight="1" outlineLevel="1" collapsed="1" x14ac:dyDescent="0.25">
      <c r="B1141" s="27"/>
      <c r="C1141" s="43" t="s">
        <v>128</v>
      </c>
      <c r="D1141" s="40" t="s">
        <v>235</v>
      </c>
      <c r="E1141" s="22"/>
      <c r="F1141" s="28"/>
      <c r="G1141" s="28"/>
      <c r="H1141" s="22"/>
      <c r="I1141" s="48"/>
      <c r="J1141" s="8"/>
      <c r="K1141" s="24"/>
      <c r="L1141"/>
      <c r="M1141"/>
      <c r="N1141"/>
    </row>
    <row r="1142" spans="2:14" s="5" customFormat="1" ht="15" hidden="1" customHeight="1" outlineLevel="1" collapsed="1" x14ac:dyDescent="0.25">
      <c r="B1142" s="27"/>
      <c r="C1142" s="6" t="s">
        <v>132</v>
      </c>
      <c r="D1142" s="40" t="s">
        <v>235</v>
      </c>
      <c r="E1142" s="22"/>
      <c r="F1142" s="28"/>
      <c r="G1142" s="28"/>
      <c r="H1142" s="22"/>
      <c r="I1142" s="48"/>
      <c r="J1142" s="8"/>
      <c r="K1142" s="24"/>
      <c r="L1142"/>
      <c r="M1142"/>
      <c r="N1142"/>
    </row>
    <row r="1143" spans="2:14" ht="15" hidden="1" customHeight="1" outlineLevel="1" collapsed="1" x14ac:dyDescent="0.25">
      <c r="B1143" s="27"/>
      <c r="C1143" s="43" t="s">
        <v>129</v>
      </c>
      <c r="D1143" s="40" t="s">
        <v>235</v>
      </c>
      <c r="E1143" s="22"/>
      <c r="F1143" s="28"/>
      <c r="G1143" s="28"/>
      <c r="H1143" s="22"/>
      <c r="I1143" s="48"/>
      <c r="J1143" s="8"/>
      <c r="K1143" s="24"/>
    </row>
    <row r="1144" spans="2:14" ht="15" customHeight="1" collapsed="1" x14ac:dyDescent="0.25">
      <c r="B1144" s="27" t="s">
        <v>77</v>
      </c>
      <c r="C1144" s="12"/>
      <c r="E1144" s="22">
        <v>145</v>
      </c>
      <c r="F1144" s="28">
        <v>10</v>
      </c>
      <c r="G1144" s="28">
        <v>7</v>
      </c>
      <c r="H1144" s="22">
        <v>123</v>
      </c>
      <c r="I1144" s="48">
        <f>H1144/E1144</f>
        <v>0.84827586206896555</v>
      </c>
      <c r="J1144" s="8"/>
      <c r="K1144" s="24"/>
    </row>
    <row r="1145" spans="2:14" ht="15" hidden="1" customHeight="1" outlineLevel="1" collapsed="1" x14ac:dyDescent="0.25">
      <c r="B1145" s="27" t="s">
        <v>96</v>
      </c>
      <c r="C1145" s="12"/>
      <c r="E1145" s="22"/>
      <c r="F1145" s="28"/>
      <c r="G1145" s="28"/>
      <c r="H1145" s="22"/>
      <c r="I1145" s="48"/>
      <c r="J1145" s="8"/>
      <c r="K1145" s="24"/>
    </row>
    <row r="1146" spans="2:14" s="5" customFormat="1" ht="15" hidden="1" customHeight="1" outlineLevel="1" x14ac:dyDescent="0.25">
      <c r="B1146" s="27" t="s">
        <v>0</v>
      </c>
      <c r="C1146" s="6" t="s">
        <v>216</v>
      </c>
      <c r="D1146" s="40" t="s">
        <v>235</v>
      </c>
      <c r="E1146" s="22"/>
      <c r="F1146" s="28"/>
      <c r="G1146" s="28"/>
      <c r="H1146" s="22"/>
      <c r="I1146" s="48"/>
      <c r="J1146" s="8"/>
      <c r="K1146" s="24"/>
    </row>
    <row r="1147" spans="2:14" ht="15" hidden="1" customHeight="1" outlineLevel="1" collapsed="1" x14ac:dyDescent="0.25">
      <c r="B1147" s="27" t="s">
        <v>0</v>
      </c>
      <c r="C1147" s="6" t="s">
        <v>116</v>
      </c>
      <c r="D1147" s="40" t="s">
        <v>235</v>
      </c>
      <c r="E1147" s="22"/>
      <c r="F1147" s="28"/>
      <c r="G1147" s="28"/>
      <c r="H1147" s="22"/>
      <c r="I1147" s="48"/>
      <c r="J1147" s="8"/>
      <c r="K1147" s="24"/>
    </row>
    <row r="1148" spans="2:14" s="5" customFormat="1" ht="15" hidden="1" customHeight="1" outlineLevel="1" x14ac:dyDescent="0.25">
      <c r="B1148" s="27" t="s">
        <v>0</v>
      </c>
      <c r="C1148" s="43" t="s">
        <v>127</v>
      </c>
      <c r="D1148" s="40"/>
      <c r="E1148" s="22"/>
      <c r="F1148" s="28"/>
      <c r="G1148" s="28"/>
      <c r="H1148" s="22"/>
      <c r="I1148" s="48"/>
      <c r="J1148" s="8"/>
      <c r="K1148" s="24"/>
    </row>
    <row r="1149" spans="2:14" ht="15" hidden="1" customHeight="1" outlineLevel="1" x14ac:dyDescent="0.25">
      <c r="B1149" s="27"/>
      <c r="C1149" s="6" t="s">
        <v>117</v>
      </c>
      <c r="D1149" s="40" t="s">
        <v>235</v>
      </c>
      <c r="E1149" s="22"/>
      <c r="F1149" s="28"/>
      <c r="G1149" s="28"/>
      <c r="H1149" s="22"/>
      <c r="I1149" s="48"/>
      <c r="J1149" s="8"/>
      <c r="K1149" s="24"/>
    </row>
    <row r="1150" spans="2:14" ht="15" hidden="1" customHeight="1" outlineLevel="1" collapsed="1" x14ac:dyDescent="0.25">
      <c r="B1150" s="27"/>
      <c r="C1150" s="6" t="s">
        <v>132</v>
      </c>
      <c r="D1150" s="40" t="s">
        <v>235</v>
      </c>
      <c r="E1150" s="22"/>
      <c r="F1150" s="28"/>
      <c r="G1150" s="28"/>
      <c r="H1150" s="22"/>
      <c r="I1150" s="48"/>
      <c r="J1150" s="8"/>
      <c r="K1150" s="24"/>
    </row>
    <row r="1151" spans="2:14" s="5" customFormat="1" ht="15" customHeight="1" collapsed="1" x14ac:dyDescent="0.25">
      <c r="B1151" s="27" t="s">
        <v>96</v>
      </c>
      <c r="C1151" s="12"/>
      <c r="D1151" s="40"/>
      <c r="E1151" s="22">
        <v>158</v>
      </c>
      <c r="F1151" s="28">
        <v>4</v>
      </c>
      <c r="G1151" s="28">
        <v>4</v>
      </c>
      <c r="H1151" s="22">
        <v>131</v>
      </c>
      <c r="I1151" s="48">
        <f>H1151/E1151</f>
        <v>0.82911392405063289</v>
      </c>
      <c r="J1151" s="8"/>
      <c r="K1151" s="24"/>
      <c r="L1151"/>
      <c r="M1151"/>
      <c r="N1151"/>
    </row>
    <row r="1152" spans="2:14" s="5" customFormat="1" ht="15" hidden="1" customHeight="1" outlineLevel="1" collapsed="1" x14ac:dyDescent="0.25">
      <c r="B1152" s="27" t="s">
        <v>55</v>
      </c>
      <c r="C1152" s="12"/>
      <c r="D1152" s="40"/>
      <c r="E1152" s="22"/>
      <c r="F1152" s="28"/>
      <c r="G1152" s="28"/>
      <c r="H1152" s="22"/>
      <c r="I1152" s="48"/>
      <c r="K1152" s="24"/>
      <c r="L1152"/>
      <c r="M1152"/>
      <c r="N1152"/>
    </row>
    <row r="1153" spans="1:14" s="5" customFormat="1" ht="15" hidden="1" customHeight="1" outlineLevel="1" x14ac:dyDescent="0.25">
      <c r="B1153" s="27" t="s">
        <v>0</v>
      </c>
      <c r="C1153" s="43" t="s">
        <v>216</v>
      </c>
      <c r="D1153" s="40" t="s">
        <v>235</v>
      </c>
      <c r="E1153" s="22"/>
      <c r="F1153" s="28"/>
      <c r="G1153" s="28"/>
      <c r="H1153" s="22"/>
      <c r="I1153" s="48"/>
      <c r="K1153" s="24"/>
    </row>
    <row r="1154" spans="1:14" s="5" customFormat="1" ht="15" hidden="1" customHeight="1" outlineLevel="1" x14ac:dyDescent="0.25">
      <c r="B1154" s="27" t="s">
        <v>0</v>
      </c>
      <c r="C1154" s="43" t="s">
        <v>133</v>
      </c>
      <c r="D1154" s="40"/>
      <c r="E1154" s="22"/>
      <c r="F1154" s="28"/>
      <c r="G1154" s="28"/>
      <c r="H1154" s="22"/>
      <c r="I1154" s="48"/>
      <c r="K1154" s="24"/>
      <c r="L1154"/>
      <c r="M1154"/>
      <c r="N1154"/>
    </row>
    <row r="1155" spans="1:14" s="5" customFormat="1" ht="15" hidden="1" customHeight="1" outlineLevel="1" collapsed="1" x14ac:dyDescent="0.25">
      <c r="B1155" s="27"/>
      <c r="C1155" s="43" t="s">
        <v>136</v>
      </c>
      <c r="D1155" s="40" t="s">
        <v>235</v>
      </c>
      <c r="E1155" s="22"/>
      <c r="F1155" s="28"/>
      <c r="G1155" s="28"/>
      <c r="H1155" s="22"/>
      <c r="I1155" s="48"/>
      <c r="J1155" s="8"/>
      <c r="K1155" s="24"/>
      <c r="L1155"/>
      <c r="M1155"/>
      <c r="N1155"/>
    </row>
    <row r="1156" spans="1:14" ht="15" hidden="1" customHeight="1" outlineLevel="1" collapsed="1" x14ac:dyDescent="0.25">
      <c r="B1156" s="27"/>
      <c r="C1156" s="6" t="s">
        <v>116</v>
      </c>
      <c r="D1156" s="40" t="s">
        <v>235</v>
      </c>
      <c r="E1156" s="22"/>
      <c r="F1156" s="28"/>
      <c r="G1156" s="28"/>
      <c r="H1156" s="22"/>
      <c r="I1156" s="48"/>
      <c r="J1156" s="8"/>
      <c r="K1156" s="24"/>
    </row>
    <row r="1157" spans="1:14" ht="15" hidden="1" customHeight="1" outlineLevel="1" collapsed="1" x14ac:dyDescent="0.25">
      <c r="B1157" s="27"/>
      <c r="C1157" s="6" t="s">
        <v>117</v>
      </c>
      <c r="D1157" s="40" t="s">
        <v>235</v>
      </c>
      <c r="E1157" s="22"/>
      <c r="F1157" s="28"/>
      <c r="G1157" s="28"/>
      <c r="H1157" s="22"/>
      <c r="I1157" s="48"/>
      <c r="J1157" s="8"/>
      <c r="K1157" s="24"/>
    </row>
    <row r="1158" spans="1:14" s="4" customFormat="1" ht="15" hidden="1" customHeight="1" outlineLevel="1" collapsed="1" x14ac:dyDescent="0.25">
      <c r="A1158" s="5"/>
      <c r="B1158" s="27"/>
      <c r="C1158" s="43" t="s">
        <v>128</v>
      </c>
      <c r="D1158" s="40" t="s">
        <v>235</v>
      </c>
      <c r="E1158" s="22"/>
      <c r="F1158" s="28"/>
      <c r="G1158" s="28"/>
      <c r="H1158" s="22"/>
      <c r="I1158" s="48"/>
      <c r="J1158" s="8"/>
      <c r="K1158" s="24"/>
      <c r="L1158"/>
      <c r="M1158"/>
      <c r="N1158"/>
    </row>
    <row r="1159" spans="1:14" s="5" customFormat="1" ht="15" hidden="1" customHeight="1" outlineLevel="1" collapsed="1" x14ac:dyDescent="0.25">
      <c r="B1159" s="27"/>
      <c r="C1159" s="43" t="s">
        <v>132</v>
      </c>
      <c r="D1159" s="40" t="s">
        <v>235</v>
      </c>
      <c r="E1159" s="22"/>
      <c r="F1159" s="28"/>
      <c r="G1159" s="28"/>
      <c r="H1159" s="22"/>
      <c r="I1159" s="48"/>
      <c r="J1159" s="8"/>
      <c r="K1159" s="24"/>
      <c r="L1159"/>
      <c r="M1159"/>
      <c r="N1159"/>
    </row>
    <row r="1160" spans="1:14" s="5" customFormat="1" ht="15" customHeight="1" collapsed="1" x14ac:dyDescent="0.25">
      <c r="B1160" s="27" t="s">
        <v>55</v>
      </c>
      <c r="C1160" s="12"/>
      <c r="D1160" s="40"/>
      <c r="E1160" s="22">
        <v>160</v>
      </c>
      <c r="F1160" s="28">
        <v>7</v>
      </c>
      <c r="G1160" s="28">
        <v>6</v>
      </c>
      <c r="H1160" s="22">
        <v>91</v>
      </c>
      <c r="I1160" s="48">
        <f>H1160/E1160</f>
        <v>0.56874999999999998</v>
      </c>
      <c r="J1160" s="8"/>
      <c r="K1160" s="24"/>
    </row>
    <row r="1161" spans="1:14" s="5" customFormat="1" ht="15" hidden="1" customHeight="1" outlineLevel="1" x14ac:dyDescent="0.25">
      <c r="B1161" s="27" t="s">
        <v>8</v>
      </c>
      <c r="C1161" s="12"/>
      <c r="D1161" s="40"/>
      <c r="E1161" s="22"/>
      <c r="F1161" s="28"/>
      <c r="G1161" s="28"/>
      <c r="H1161" s="22"/>
      <c r="I1161" s="48"/>
      <c r="J1161" s="8"/>
      <c r="K1161" s="24"/>
      <c r="L1161"/>
      <c r="M1161"/>
      <c r="N1161"/>
    </row>
    <row r="1162" spans="1:14" s="5" customFormat="1" ht="15" hidden="1" customHeight="1" outlineLevel="1" collapsed="1" x14ac:dyDescent="0.25">
      <c r="B1162" s="27" t="s">
        <v>0</v>
      </c>
      <c r="C1162" s="6" t="s">
        <v>216</v>
      </c>
      <c r="D1162" s="40" t="s">
        <v>235</v>
      </c>
      <c r="E1162" s="22"/>
      <c r="F1162" s="28"/>
      <c r="G1162" s="29"/>
      <c r="H1162" s="22"/>
      <c r="I1162" s="48"/>
      <c r="J1162" s="8"/>
      <c r="K1162" s="24"/>
      <c r="L1162"/>
      <c r="M1162"/>
      <c r="N1162"/>
    </row>
    <row r="1163" spans="1:14" s="5" customFormat="1" ht="15" hidden="1" customHeight="1" outlineLevel="1" collapsed="1" x14ac:dyDescent="0.25">
      <c r="B1163" s="27" t="s">
        <v>0</v>
      </c>
      <c r="C1163" s="6" t="s">
        <v>116</v>
      </c>
      <c r="D1163" s="40" t="s">
        <v>235</v>
      </c>
      <c r="E1163" s="22"/>
      <c r="F1163" s="28"/>
      <c r="G1163" s="29"/>
      <c r="H1163" s="22"/>
      <c r="I1163" s="48"/>
      <c r="J1163" s="8"/>
      <c r="K1163" s="24"/>
      <c r="L1163"/>
      <c r="M1163"/>
      <c r="N1163"/>
    </row>
    <row r="1164" spans="1:14" s="5" customFormat="1" ht="15" hidden="1" customHeight="1" outlineLevel="1" collapsed="1" x14ac:dyDescent="0.25">
      <c r="B1164" s="27" t="s">
        <v>0</v>
      </c>
      <c r="C1164" s="6" t="s">
        <v>127</v>
      </c>
      <c r="D1164" s="40"/>
      <c r="E1164" s="22"/>
      <c r="F1164" s="28"/>
      <c r="G1164" s="29"/>
      <c r="H1164" s="22"/>
      <c r="I1164" s="48"/>
      <c r="J1164" s="8"/>
      <c r="K1164" s="24"/>
      <c r="L1164"/>
      <c r="M1164"/>
      <c r="N1164"/>
    </row>
    <row r="1165" spans="1:14" s="5" customFormat="1" ht="15" hidden="1" customHeight="1" outlineLevel="1" collapsed="1" x14ac:dyDescent="0.25">
      <c r="B1165" s="27"/>
      <c r="C1165" s="6" t="s">
        <v>117</v>
      </c>
      <c r="D1165" s="40" t="s">
        <v>235</v>
      </c>
      <c r="E1165" s="22"/>
      <c r="F1165" s="28"/>
      <c r="G1165" s="29"/>
      <c r="H1165" s="22"/>
      <c r="I1165" s="48"/>
      <c r="J1165" s="8"/>
      <c r="K1165" s="24"/>
      <c r="L1165"/>
      <c r="M1165"/>
      <c r="N1165"/>
    </row>
    <row r="1166" spans="1:14" s="5" customFormat="1" ht="15" hidden="1" customHeight="1" outlineLevel="1" collapsed="1" x14ac:dyDescent="0.25">
      <c r="B1166" s="27"/>
      <c r="C1166" s="6" t="s">
        <v>128</v>
      </c>
      <c r="D1166" s="40" t="s">
        <v>235</v>
      </c>
      <c r="E1166" s="22"/>
      <c r="F1166" s="28"/>
      <c r="G1166" s="29"/>
      <c r="H1166" s="22"/>
      <c r="I1166" s="48"/>
      <c r="K1166" s="24"/>
      <c r="L1166"/>
      <c r="M1166"/>
      <c r="N1166"/>
    </row>
    <row r="1167" spans="1:14" s="5" customFormat="1" ht="15" hidden="1" customHeight="1" outlineLevel="1" x14ac:dyDescent="0.25">
      <c r="B1167" s="27"/>
      <c r="C1167" s="6" t="s">
        <v>132</v>
      </c>
      <c r="D1167" s="40" t="s">
        <v>235</v>
      </c>
      <c r="E1167" s="22"/>
      <c r="F1167" s="28"/>
      <c r="G1167" s="29"/>
      <c r="H1167" s="22"/>
      <c r="I1167" s="48"/>
      <c r="K1167" s="24"/>
    </row>
    <row r="1168" spans="1:14" ht="15" hidden="1" customHeight="1" outlineLevel="1" collapsed="1" x14ac:dyDescent="0.25">
      <c r="B1168" s="27" t="s">
        <v>0</v>
      </c>
      <c r="C1168" s="6" t="s">
        <v>129</v>
      </c>
      <c r="D1168" s="40" t="s">
        <v>235</v>
      </c>
      <c r="E1168" s="22"/>
      <c r="F1168" s="28"/>
      <c r="G1168" s="29"/>
      <c r="H1168" s="22"/>
      <c r="I1168" s="48"/>
      <c r="J1168" s="5"/>
      <c r="K1168" s="24"/>
    </row>
    <row r="1169" spans="2:14" ht="15" customHeight="1" collapsed="1" x14ac:dyDescent="0.25">
      <c r="B1169" s="27" t="s">
        <v>160</v>
      </c>
      <c r="C1169" s="12"/>
      <c r="E1169" s="22">
        <v>164</v>
      </c>
      <c r="F1169" s="28">
        <v>6</v>
      </c>
      <c r="G1169" s="28">
        <v>6</v>
      </c>
      <c r="H1169" s="22">
        <v>125</v>
      </c>
      <c r="I1169" s="48">
        <f>H1169/E1169</f>
        <v>0.76219512195121952</v>
      </c>
      <c r="J1169" s="5"/>
      <c r="K1169" s="24"/>
    </row>
    <row r="1170" spans="2:14" ht="15" hidden="1" customHeight="1" outlineLevel="1" collapsed="1" x14ac:dyDescent="0.25">
      <c r="B1170" s="27" t="s">
        <v>39</v>
      </c>
      <c r="C1170" s="12"/>
      <c r="E1170" s="22"/>
      <c r="F1170" s="28"/>
      <c r="G1170" s="28"/>
      <c r="H1170" s="22"/>
      <c r="I1170" s="48"/>
      <c r="J1170" s="8"/>
      <c r="K1170" s="24"/>
    </row>
    <row r="1171" spans="2:14" s="5" customFormat="1" ht="15" hidden="1" customHeight="1" outlineLevel="1" x14ac:dyDescent="0.25">
      <c r="B1171" s="27" t="s">
        <v>0</v>
      </c>
      <c r="C1171" s="43" t="s">
        <v>216</v>
      </c>
      <c r="D1171" s="40" t="s">
        <v>235</v>
      </c>
      <c r="E1171" s="22"/>
      <c r="F1171" s="28"/>
      <c r="G1171" s="28"/>
      <c r="H1171" s="22"/>
      <c r="I1171" s="48"/>
      <c r="J1171" s="8"/>
      <c r="K1171" s="24"/>
    </row>
    <row r="1172" spans="2:14" ht="15" hidden="1" customHeight="1" outlineLevel="1" collapsed="1" x14ac:dyDescent="0.25">
      <c r="B1172" s="27" t="s">
        <v>0</v>
      </c>
      <c r="C1172" s="44" t="s">
        <v>133</v>
      </c>
      <c r="E1172" s="22"/>
      <c r="F1172" s="28"/>
      <c r="G1172" s="28"/>
      <c r="H1172" s="22"/>
      <c r="I1172" s="48"/>
      <c r="J1172" s="8"/>
      <c r="K1172" s="24"/>
    </row>
    <row r="1173" spans="2:14" ht="15" hidden="1" customHeight="1" outlineLevel="1" collapsed="1" x14ac:dyDescent="0.25">
      <c r="B1173" s="27" t="s">
        <v>0</v>
      </c>
      <c r="C1173" s="44" t="s">
        <v>136</v>
      </c>
      <c r="E1173" s="22"/>
      <c r="F1173" s="28"/>
      <c r="G1173" s="28"/>
      <c r="H1173" s="22"/>
      <c r="I1173" s="48"/>
      <c r="J1173" s="8"/>
      <c r="K1173" s="24"/>
    </row>
    <row r="1174" spans="2:14" ht="15" hidden="1" customHeight="1" outlineLevel="1" collapsed="1" x14ac:dyDescent="0.25">
      <c r="B1174" s="27"/>
      <c r="C1174" s="6" t="s">
        <v>116</v>
      </c>
      <c r="D1174" s="40" t="s">
        <v>235</v>
      </c>
      <c r="E1174" s="22"/>
      <c r="F1174" s="28"/>
      <c r="G1174" s="28"/>
      <c r="H1174" s="22"/>
      <c r="I1174" s="48"/>
      <c r="J1174" s="8"/>
      <c r="K1174" s="24"/>
    </row>
    <row r="1175" spans="2:14" ht="15" hidden="1" customHeight="1" outlineLevel="1" collapsed="1" x14ac:dyDescent="0.25">
      <c r="B1175" s="27"/>
      <c r="C1175" s="6" t="s">
        <v>117</v>
      </c>
      <c r="D1175" s="40" t="s">
        <v>235</v>
      </c>
      <c r="E1175" s="22"/>
      <c r="F1175" s="28"/>
      <c r="G1175" s="28"/>
      <c r="H1175" s="22"/>
      <c r="I1175" s="48"/>
      <c r="J1175" s="8"/>
      <c r="K1175" s="24"/>
    </row>
    <row r="1176" spans="2:14" ht="15" hidden="1" customHeight="1" outlineLevel="1" collapsed="1" x14ac:dyDescent="0.25">
      <c r="B1176" s="27"/>
      <c r="C1176" s="43" t="s">
        <v>128</v>
      </c>
      <c r="D1176" s="40" t="s">
        <v>235</v>
      </c>
      <c r="E1176" s="22"/>
      <c r="F1176" s="28"/>
      <c r="G1176" s="28"/>
      <c r="H1176" s="22"/>
      <c r="I1176" s="48"/>
      <c r="J1176" s="8"/>
      <c r="K1176" s="24"/>
    </row>
    <row r="1177" spans="2:14" s="5" customFormat="1" ht="15" hidden="1" customHeight="1" outlineLevel="1" collapsed="1" x14ac:dyDescent="0.25">
      <c r="B1177" s="27"/>
      <c r="C1177" s="44" t="s">
        <v>132</v>
      </c>
      <c r="D1177" s="40"/>
      <c r="E1177" s="22"/>
      <c r="F1177" s="28"/>
      <c r="G1177" s="28"/>
      <c r="H1177" s="22"/>
      <c r="I1177" s="48"/>
      <c r="J1177" s="8"/>
      <c r="K1177" s="24"/>
      <c r="L1177"/>
      <c r="M1177"/>
      <c r="N1177"/>
    </row>
    <row r="1178" spans="2:14" s="5" customFormat="1" ht="15" hidden="1" customHeight="1" outlineLevel="1" collapsed="1" x14ac:dyDescent="0.25">
      <c r="B1178" s="27"/>
      <c r="C1178" s="6" t="s">
        <v>129</v>
      </c>
      <c r="D1178" s="40" t="s">
        <v>235</v>
      </c>
      <c r="E1178" s="22"/>
      <c r="F1178" s="28"/>
      <c r="G1178" s="28"/>
      <c r="H1178" s="22"/>
      <c r="I1178" s="48"/>
      <c r="J1178" s="8"/>
      <c r="K1178" s="24"/>
      <c r="L1178"/>
      <c r="M1178"/>
      <c r="N1178"/>
    </row>
    <row r="1179" spans="2:14" s="5" customFormat="1" ht="15" customHeight="1" collapsed="1" x14ac:dyDescent="0.25">
      <c r="B1179" s="27" t="s">
        <v>194</v>
      </c>
      <c r="C1179" s="12"/>
      <c r="D1179" s="40"/>
      <c r="E1179" s="22">
        <v>165</v>
      </c>
      <c r="F1179" s="28">
        <v>8</v>
      </c>
      <c r="G1179" s="28">
        <v>5</v>
      </c>
      <c r="H1179" s="22">
        <v>114</v>
      </c>
      <c r="I1179" s="48">
        <f>H1179/E1179</f>
        <v>0.69090909090909092</v>
      </c>
      <c r="J1179" s="8"/>
      <c r="K1179" s="24"/>
      <c r="L1179"/>
      <c r="M1179"/>
      <c r="N1179"/>
    </row>
    <row r="1180" spans="2:14" s="5" customFormat="1" ht="15" hidden="1" customHeight="1" outlineLevel="1" x14ac:dyDescent="0.25">
      <c r="B1180" s="27" t="s">
        <v>91</v>
      </c>
      <c r="C1180" s="12"/>
      <c r="D1180" s="40"/>
      <c r="E1180" s="22"/>
      <c r="F1180" s="28"/>
      <c r="G1180" s="28"/>
      <c r="H1180" s="22"/>
      <c r="I1180" s="48"/>
      <c r="J1180" s="8"/>
      <c r="K1180" s="24"/>
    </row>
    <row r="1181" spans="2:14" s="5" customFormat="1" ht="15" hidden="1" customHeight="1" outlineLevel="1" collapsed="1" x14ac:dyDescent="0.25">
      <c r="B1181" s="27" t="s">
        <v>0</v>
      </c>
      <c r="C1181" s="44" t="s">
        <v>216</v>
      </c>
      <c r="D1181" s="40"/>
      <c r="E1181" s="22"/>
      <c r="F1181" s="28"/>
      <c r="G1181" s="28"/>
      <c r="H1181" s="22"/>
      <c r="I1181" s="48"/>
      <c r="J1181" s="8"/>
      <c r="K1181" s="24"/>
      <c r="L1181"/>
      <c r="M1181"/>
      <c r="N1181"/>
    </row>
    <row r="1182" spans="2:14" s="5" customFormat="1" ht="15" hidden="1" customHeight="1" outlineLevel="1" collapsed="1" x14ac:dyDescent="0.25">
      <c r="B1182" s="27" t="s">
        <v>0</v>
      </c>
      <c r="C1182" s="44" t="s">
        <v>133</v>
      </c>
      <c r="D1182" s="40"/>
      <c r="E1182" s="22"/>
      <c r="F1182" s="28"/>
      <c r="G1182" s="28"/>
      <c r="H1182" s="22"/>
      <c r="I1182" s="48"/>
      <c r="J1182" s="8"/>
      <c r="K1182" s="24"/>
      <c r="L1182"/>
      <c r="M1182"/>
      <c r="N1182"/>
    </row>
    <row r="1183" spans="2:14" ht="15" hidden="1" customHeight="1" outlineLevel="1" collapsed="1" x14ac:dyDescent="0.25">
      <c r="B1183" s="27" t="s">
        <v>0</v>
      </c>
      <c r="C1183" s="44" t="s">
        <v>136</v>
      </c>
      <c r="E1183" s="22"/>
      <c r="F1183" s="28"/>
      <c r="G1183" s="28"/>
      <c r="H1183" s="22"/>
      <c r="I1183" s="48"/>
      <c r="J1183" s="8"/>
      <c r="K1183" s="24"/>
    </row>
    <row r="1184" spans="2:14" ht="15" hidden="1" customHeight="1" outlineLevel="1" collapsed="1" x14ac:dyDescent="0.25">
      <c r="B1184" s="27"/>
      <c r="C1184" s="6" t="s">
        <v>116</v>
      </c>
      <c r="D1184" s="40" t="s">
        <v>235</v>
      </c>
      <c r="E1184" s="22"/>
      <c r="F1184" s="28"/>
      <c r="G1184" s="28"/>
      <c r="H1184" s="22"/>
      <c r="I1184" s="48"/>
      <c r="J1184" s="8"/>
      <c r="K1184" s="24"/>
    </row>
    <row r="1185" spans="1:14" ht="15" hidden="1" customHeight="1" outlineLevel="1" collapsed="1" x14ac:dyDescent="0.25">
      <c r="B1185" s="27"/>
      <c r="C1185" s="44" t="s">
        <v>127</v>
      </c>
      <c r="E1185" s="22"/>
      <c r="F1185" s="28"/>
      <c r="G1185" s="28"/>
      <c r="H1185" s="22"/>
      <c r="I1185" s="48"/>
      <c r="J1185" s="8"/>
      <c r="K1185" s="24"/>
    </row>
    <row r="1186" spans="1:14" ht="15" hidden="1" customHeight="1" outlineLevel="1" collapsed="1" x14ac:dyDescent="0.25">
      <c r="B1186" s="27"/>
      <c r="C1186" s="6" t="s">
        <v>117</v>
      </c>
      <c r="D1186" s="40" t="s">
        <v>235</v>
      </c>
      <c r="E1186" s="22"/>
      <c r="F1186" s="28"/>
      <c r="G1186" s="28"/>
      <c r="H1186" s="22"/>
      <c r="I1186" s="48"/>
      <c r="J1186" s="8"/>
      <c r="K1186" s="24"/>
    </row>
    <row r="1187" spans="1:14" ht="15" hidden="1" customHeight="1" outlineLevel="1" x14ac:dyDescent="0.25">
      <c r="B1187" s="27"/>
      <c r="C1187" s="43" t="s">
        <v>128</v>
      </c>
      <c r="D1187" s="40" t="s">
        <v>235</v>
      </c>
      <c r="E1187" s="22"/>
      <c r="F1187" s="28"/>
      <c r="G1187" s="28"/>
      <c r="H1187" s="22"/>
      <c r="I1187" s="48"/>
      <c r="J1187" s="8"/>
      <c r="K1187" s="24"/>
    </row>
    <row r="1188" spans="1:14" s="4" customFormat="1" ht="15" hidden="1" customHeight="1" outlineLevel="1" collapsed="1" x14ac:dyDescent="0.25">
      <c r="A1188" s="5"/>
      <c r="B1188" s="27"/>
      <c r="C1188" s="43" t="s">
        <v>132</v>
      </c>
      <c r="D1188" s="40"/>
      <c r="E1188" s="22"/>
      <c r="F1188" s="28"/>
      <c r="G1188" s="28"/>
      <c r="H1188" s="22"/>
      <c r="I1188" s="48"/>
      <c r="J1188" s="8"/>
      <c r="K1188" s="24"/>
      <c r="L1188"/>
      <c r="M1188"/>
      <c r="N1188"/>
    </row>
    <row r="1189" spans="1:14" s="4" customFormat="1" ht="15" hidden="1" customHeight="1" outlineLevel="1" collapsed="1" x14ac:dyDescent="0.25">
      <c r="A1189" s="5"/>
      <c r="B1189" s="27"/>
      <c r="C1189" s="6" t="s">
        <v>218</v>
      </c>
      <c r="D1189" s="40" t="s">
        <v>235</v>
      </c>
      <c r="E1189" s="22"/>
      <c r="F1189" s="28"/>
      <c r="G1189" s="28"/>
      <c r="H1189" s="22"/>
      <c r="I1189" s="48"/>
      <c r="J1189" s="8"/>
      <c r="K1189" s="24"/>
      <c r="L1189"/>
      <c r="M1189"/>
      <c r="N1189"/>
    </row>
    <row r="1190" spans="1:14" s="4" customFormat="1" ht="15" customHeight="1" collapsed="1" x14ac:dyDescent="0.25">
      <c r="A1190" s="5"/>
      <c r="B1190" s="27" t="s">
        <v>91</v>
      </c>
      <c r="C1190" s="12"/>
      <c r="D1190" s="40"/>
      <c r="E1190" s="22">
        <v>170</v>
      </c>
      <c r="F1190" s="28">
        <v>8</v>
      </c>
      <c r="G1190" s="28">
        <v>4</v>
      </c>
      <c r="H1190" s="22">
        <v>99</v>
      </c>
      <c r="I1190" s="48">
        <f>H1190/E1190</f>
        <v>0.58235294117647063</v>
      </c>
      <c r="J1190" s="8"/>
      <c r="K1190" s="24"/>
      <c r="L1190"/>
      <c r="M1190"/>
      <c r="N1190"/>
    </row>
    <row r="1191" spans="1:14" s="5" customFormat="1" ht="15" hidden="1" customHeight="1" outlineLevel="1" x14ac:dyDescent="0.25">
      <c r="B1191" s="27" t="s">
        <v>67</v>
      </c>
      <c r="C1191" s="12"/>
      <c r="D1191" s="40"/>
      <c r="E1191" s="22"/>
      <c r="F1191" s="28"/>
      <c r="G1191" s="28"/>
      <c r="H1191" s="22"/>
      <c r="I1191" s="48"/>
      <c r="J1191" s="8"/>
      <c r="K1191" s="24"/>
    </row>
    <row r="1192" spans="1:14" s="5" customFormat="1" ht="15" hidden="1" customHeight="1" outlineLevel="1" collapsed="1" x14ac:dyDescent="0.25">
      <c r="B1192" s="27"/>
      <c r="C1192" s="6" t="s">
        <v>216</v>
      </c>
      <c r="D1192" s="40" t="s">
        <v>235</v>
      </c>
      <c r="E1192" s="22"/>
      <c r="F1192" s="28"/>
      <c r="G1192" s="28"/>
      <c r="H1192" s="22"/>
      <c r="I1192" s="48"/>
      <c r="J1192" s="8"/>
      <c r="K1192" s="24"/>
    </row>
    <row r="1193" spans="1:14" s="4" customFormat="1" ht="15" hidden="1" customHeight="1" outlineLevel="1" collapsed="1" x14ac:dyDescent="0.25">
      <c r="A1193" s="5"/>
      <c r="B1193" s="27" t="s">
        <v>0</v>
      </c>
      <c r="C1193" s="6" t="s">
        <v>116</v>
      </c>
      <c r="D1193" s="40" t="s">
        <v>235</v>
      </c>
      <c r="E1193" s="22"/>
      <c r="F1193" s="28"/>
      <c r="G1193" s="28"/>
      <c r="H1193" s="22"/>
      <c r="I1193" s="48"/>
      <c r="J1193" s="8"/>
      <c r="K1193" s="24"/>
      <c r="L1193"/>
      <c r="M1193"/>
      <c r="N1193"/>
    </row>
    <row r="1194" spans="1:14" s="5" customFormat="1" ht="15" hidden="1" customHeight="1" outlineLevel="1" collapsed="1" x14ac:dyDescent="0.25">
      <c r="B1194" s="27"/>
      <c r="C1194" s="6" t="s">
        <v>219</v>
      </c>
      <c r="D1194" s="40" t="s">
        <v>235</v>
      </c>
      <c r="E1194" s="22"/>
      <c r="F1194" s="28"/>
      <c r="G1194" s="28"/>
      <c r="H1194" s="22"/>
      <c r="I1194" s="48"/>
      <c r="J1194" s="8"/>
      <c r="K1194" s="24"/>
      <c r="L1194"/>
      <c r="M1194"/>
      <c r="N1194"/>
    </row>
    <row r="1195" spans="1:14" s="5" customFormat="1" ht="15" hidden="1" customHeight="1" outlineLevel="1" collapsed="1" x14ac:dyDescent="0.25">
      <c r="B1195" s="27" t="s">
        <v>0</v>
      </c>
      <c r="C1195" s="6" t="s">
        <v>117</v>
      </c>
      <c r="D1195" s="40" t="s">
        <v>235</v>
      </c>
      <c r="E1195" s="22"/>
      <c r="F1195" s="28"/>
      <c r="G1195" s="28"/>
      <c r="H1195" s="22"/>
      <c r="I1195" s="48"/>
      <c r="J1195" s="8"/>
      <c r="K1195" s="24"/>
      <c r="L1195"/>
      <c r="M1195"/>
      <c r="N1195"/>
    </row>
    <row r="1196" spans="1:14" s="5" customFormat="1" ht="15" customHeight="1" collapsed="1" x14ac:dyDescent="0.25">
      <c r="B1196" s="27" t="s">
        <v>67</v>
      </c>
      <c r="C1196" s="12"/>
      <c r="D1196" s="40"/>
      <c r="E1196" s="22">
        <v>179</v>
      </c>
      <c r="F1196" s="28">
        <v>4</v>
      </c>
      <c r="G1196" s="28">
        <v>4</v>
      </c>
      <c r="H1196" s="22">
        <v>92</v>
      </c>
      <c r="I1196" s="48">
        <f>H1196/E1196</f>
        <v>0.51396648044692739</v>
      </c>
      <c r="J1196" s="8"/>
      <c r="K1196" s="24"/>
      <c r="L1196"/>
      <c r="M1196"/>
      <c r="N1196"/>
    </row>
    <row r="1197" spans="1:14" s="5" customFormat="1" ht="15" hidden="1" customHeight="1" outlineLevel="1" collapsed="1" x14ac:dyDescent="0.25">
      <c r="B1197" s="27" t="s">
        <v>75</v>
      </c>
      <c r="C1197" s="12"/>
      <c r="D1197" s="40"/>
      <c r="E1197" s="22"/>
      <c r="F1197" s="28"/>
      <c r="G1197" s="28"/>
      <c r="H1197" s="22"/>
      <c r="I1197" s="48"/>
      <c r="J1197" s="8"/>
      <c r="K1197" s="24"/>
      <c r="L1197"/>
      <c r="M1197"/>
      <c r="N1197"/>
    </row>
    <row r="1198" spans="1:14" ht="15" hidden="1" customHeight="1" outlineLevel="1" collapsed="1" x14ac:dyDescent="0.25">
      <c r="B1198" s="27" t="s">
        <v>0</v>
      </c>
      <c r="C1198" s="43" t="s">
        <v>216</v>
      </c>
      <c r="D1198" s="40" t="s">
        <v>235</v>
      </c>
      <c r="E1198" s="22"/>
      <c r="F1198" s="28"/>
      <c r="G1198" s="28"/>
      <c r="H1198" s="22"/>
      <c r="I1198" s="48"/>
      <c r="J1198" s="8"/>
      <c r="K1198" s="24"/>
    </row>
    <row r="1199" spans="1:14" s="5" customFormat="1" ht="15" hidden="1" customHeight="1" outlineLevel="1" collapsed="1" x14ac:dyDescent="0.25">
      <c r="B1199" s="27" t="s">
        <v>0</v>
      </c>
      <c r="C1199" s="43" t="s">
        <v>137</v>
      </c>
      <c r="D1199" s="40"/>
      <c r="E1199" s="22"/>
      <c r="F1199" s="28"/>
      <c r="G1199" s="28"/>
      <c r="H1199" s="22"/>
      <c r="I1199" s="48"/>
      <c r="J1199" s="8"/>
      <c r="K1199" s="24"/>
      <c r="L1199"/>
      <c r="M1199"/>
      <c r="N1199"/>
    </row>
    <row r="1200" spans="1:14" ht="15" hidden="1" customHeight="1" outlineLevel="1" x14ac:dyDescent="0.25">
      <c r="B1200" s="27"/>
      <c r="C1200" s="43" t="s">
        <v>136</v>
      </c>
      <c r="E1200" s="22"/>
      <c r="F1200" s="28"/>
      <c r="G1200" s="28"/>
      <c r="H1200" s="22"/>
      <c r="I1200" s="48"/>
      <c r="J1200" s="8"/>
      <c r="K1200" s="24"/>
    </row>
    <row r="1201" spans="1:14" ht="15" hidden="1" customHeight="1" outlineLevel="1" collapsed="1" x14ac:dyDescent="0.25">
      <c r="B1201" s="27"/>
      <c r="C1201" s="6" t="s">
        <v>116</v>
      </c>
      <c r="D1201" s="40" t="s">
        <v>235</v>
      </c>
      <c r="E1201" s="22"/>
      <c r="F1201" s="28"/>
      <c r="G1201" s="28"/>
      <c r="H1201" s="22"/>
      <c r="I1201" s="48"/>
      <c r="J1201" s="8"/>
      <c r="K1201" s="24"/>
    </row>
    <row r="1202" spans="1:14" s="5" customFormat="1" ht="15" hidden="1" customHeight="1" outlineLevel="1" collapsed="1" x14ac:dyDescent="0.25">
      <c r="B1202" s="27"/>
      <c r="C1202" s="43" t="s">
        <v>127</v>
      </c>
      <c r="D1202" s="40"/>
      <c r="E1202" s="22"/>
      <c r="F1202" s="28"/>
      <c r="G1202" s="28"/>
      <c r="H1202" s="22"/>
      <c r="I1202" s="48"/>
      <c r="J1202" s="8"/>
      <c r="K1202" s="24"/>
      <c r="L1202"/>
      <c r="M1202"/>
      <c r="N1202"/>
    </row>
    <row r="1203" spans="1:14" s="5" customFormat="1" ht="15" hidden="1" customHeight="1" outlineLevel="1" collapsed="1" x14ac:dyDescent="0.25">
      <c r="B1203" s="27"/>
      <c r="C1203" s="43" t="s">
        <v>222</v>
      </c>
      <c r="D1203" s="40"/>
      <c r="E1203" s="22"/>
      <c r="F1203" s="28"/>
      <c r="G1203" s="28"/>
      <c r="H1203" s="22"/>
      <c r="I1203" s="48"/>
      <c r="J1203" s="8"/>
      <c r="K1203" s="24"/>
      <c r="L1203"/>
      <c r="M1203"/>
      <c r="N1203"/>
    </row>
    <row r="1204" spans="1:14" s="5" customFormat="1" ht="15" hidden="1" customHeight="1" outlineLevel="1" collapsed="1" x14ac:dyDescent="0.25">
      <c r="B1204" s="27"/>
      <c r="C1204" s="6" t="s">
        <v>117</v>
      </c>
      <c r="D1204" s="40" t="s">
        <v>235</v>
      </c>
      <c r="E1204" s="22"/>
      <c r="F1204" s="28"/>
      <c r="G1204" s="28"/>
      <c r="H1204" s="22"/>
      <c r="I1204" s="48"/>
      <c r="K1204" s="24"/>
      <c r="L1204"/>
      <c r="M1204"/>
      <c r="N1204"/>
    </row>
    <row r="1205" spans="1:14" s="5" customFormat="1" ht="15" hidden="1" customHeight="1" outlineLevel="1" collapsed="1" x14ac:dyDescent="0.25">
      <c r="B1205" s="27"/>
      <c r="C1205" s="43" t="s">
        <v>128</v>
      </c>
      <c r="D1205" s="40"/>
      <c r="E1205" s="22"/>
      <c r="F1205" s="28"/>
      <c r="G1205" s="28"/>
      <c r="H1205" s="22"/>
      <c r="I1205" s="48"/>
      <c r="J1205" s="8"/>
      <c r="K1205" s="24"/>
      <c r="L1205"/>
      <c r="M1205"/>
      <c r="N1205"/>
    </row>
    <row r="1206" spans="1:14" ht="15" hidden="1" customHeight="1" outlineLevel="1" x14ac:dyDescent="0.25">
      <c r="B1206" s="27"/>
      <c r="C1206" s="43" t="s">
        <v>132</v>
      </c>
      <c r="D1206" s="40" t="s">
        <v>235</v>
      </c>
      <c r="E1206" s="22"/>
      <c r="F1206" s="28"/>
      <c r="G1206" s="28"/>
      <c r="H1206" s="22"/>
      <c r="I1206" s="48"/>
      <c r="J1206" s="8"/>
      <c r="K1206" s="24"/>
    </row>
    <row r="1207" spans="1:14" s="5" customFormat="1" ht="15" hidden="1" customHeight="1" outlineLevel="1" collapsed="1" x14ac:dyDescent="0.25">
      <c r="B1207" s="27"/>
      <c r="C1207" s="6" t="s">
        <v>129</v>
      </c>
      <c r="D1207" s="40" t="s">
        <v>235</v>
      </c>
      <c r="E1207" s="22"/>
      <c r="F1207" s="28"/>
      <c r="G1207" s="28"/>
      <c r="H1207" s="22"/>
      <c r="I1207" s="48"/>
      <c r="J1207" s="8"/>
      <c r="K1207" s="24"/>
      <c r="L1207"/>
      <c r="M1207"/>
      <c r="N1207"/>
    </row>
    <row r="1208" spans="1:14" ht="15" hidden="1" customHeight="1" outlineLevel="1" collapsed="1" x14ac:dyDescent="0.25">
      <c r="B1208" s="27"/>
      <c r="C1208" s="43" t="s">
        <v>134</v>
      </c>
      <c r="E1208" s="22"/>
      <c r="F1208" s="28"/>
      <c r="G1208" s="28"/>
      <c r="H1208" s="22"/>
      <c r="I1208" s="48"/>
      <c r="J1208" s="8"/>
      <c r="K1208" s="24"/>
    </row>
    <row r="1209" spans="1:14" s="1" customFormat="1" ht="15" customHeight="1" collapsed="1" x14ac:dyDescent="0.25">
      <c r="A1209" s="5"/>
      <c r="B1209" s="27" t="s">
        <v>75</v>
      </c>
      <c r="C1209" s="12"/>
      <c r="D1209" s="40"/>
      <c r="E1209" s="22">
        <v>180</v>
      </c>
      <c r="F1209" s="28">
        <v>10</v>
      </c>
      <c r="G1209" s="28">
        <v>5</v>
      </c>
      <c r="H1209" s="22">
        <v>14</v>
      </c>
      <c r="I1209" s="48">
        <f>H1209/E1209</f>
        <v>7.7777777777777779E-2</v>
      </c>
      <c r="J1209" s="8"/>
      <c r="K1209" s="24"/>
      <c r="L1209"/>
      <c r="M1209"/>
      <c r="N1209"/>
    </row>
    <row r="1210" spans="1:14" s="1" customFormat="1" ht="15" hidden="1" customHeight="1" outlineLevel="1" collapsed="1" x14ac:dyDescent="0.25">
      <c r="A1210" s="5"/>
      <c r="B1210" s="27" t="s">
        <v>43</v>
      </c>
      <c r="C1210" s="12"/>
      <c r="D1210" s="40"/>
      <c r="E1210" s="22"/>
      <c r="F1210" s="28"/>
      <c r="G1210" s="28"/>
      <c r="H1210" s="22"/>
      <c r="I1210" s="48"/>
      <c r="J1210" s="8"/>
      <c r="K1210" s="24"/>
      <c r="L1210"/>
      <c r="M1210"/>
      <c r="N1210"/>
    </row>
    <row r="1211" spans="1:14" s="5" customFormat="1" ht="15" hidden="1" customHeight="1" outlineLevel="1" collapsed="1" x14ac:dyDescent="0.25">
      <c r="B1211" s="27" t="s">
        <v>0</v>
      </c>
      <c r="C1211" s="43" t="s">
        <v>216</v>
      </c>
      <c r="D1211" s="40" t="s">
        <v>235</v>
      </c>
      <c r="E1211" s="22"/>
      <c r="F1211" s="28"/>
      <c r="G1211" s="28"/>
      <c r="H1211" s="22"/>
      <c r="I1211" s="48"/>
      <c r="J1211" s="8"/>
      <c r="K1211" s="24"/>
      <c r="L1211"/>
      <c r="M1211"/>
      <c r="N1211"/>
    </row>
    <row r="1212" spans="1:14" s="5" customFormat="1" ht="15" hidden="1" customHeight="1" outlineLevel="1" collapsed="1" x14ac:dyDescent="0.25">
      <c r="B1212" s="27" t="s">
        <v>0</v>
      </c>
      <c r="C1212" s="43" t="s">
        <v>116</v>
      </c>
      <c r="D1212" s="40" t="s">
        <v>235</v>
      </c>
      <c r="E1212" s="22"/>
      <c r="F1212" s="28"/>
      <c r="G1212" s="28"/>
      <c r="H1212" s="22"/>
      <c r="I1212" s="48"/>
      <c r="J1212" s="8"/>
      <c r="K1212" s="24"/>
      <c r="L1212"/>
      <c r="M1212"/>
      <c r="N1212"/>
    </row>
    <row r="1213" spans="1:14" s="5" customFormat="1" ht="15" hidden="1" customHeight="1" outlineLevel="1" collapsed="1" x14ac:dyDescent="0.25">
      <c r="B1213" s="27"/>
      <c r="C1213" s="43" t="s">
        <v>127</v>
      </c>
      <c r="D1213" s="40"/>
      <c r="E1213" s="22"/>
      <c r="F1213" s="28"/>
      <c r="G1213" s="28"/>
      <c r="H1213" s="22"/>
      <c r="I1213" s="48"/>
      <c r="J1213" s="8"/>
      <c r="K1213" s="24"/>
      <c r="L1213"/>
      <c r="M1213"/>
      <c r="N1213"/>
    </row>
    <row r="1214" spans="1:14" s="5" customFormat="1" ht="15" hidden="1" customHeight="1" outlineLevel="1" x14ac:dyDescent="0.25">
      <c r="B1214" s="27"/>
      <c r="C1214" s="43" t="s">
        <v>128</v>
      </c>
      <c r="D1214" s="40"/>
      <c r="E1214" s="22"/>
      <c r="F1214" s="28"/>
      <c r="G1214" s="28"/>
      <c r="H1214" s="22"/>
      <c r="I1214" s="48"/>
      <c r="J1214" s="8"/>
      <c r="K1214" s="24"/>
      <c r="L1214"/>
      <c r="M1214"/>
      <c r="N1214"/>
    </row>
    <row r="1215" spans="1:14" s="5" customFormat="1" ht="15" hidden="1" customHeight="1" outlineLevel="1" collapsed="1" x14ac:dyDescent="0.25">
      <c r="B1215" s="27"/>
      <c r="C1215" s="43" t="s">
        <v>218</v>
      </c>
      <c r="D1215" s="40"/>
      <c r="E1215" s="22"/>
      <c r="F1215" s="28"/>
      <c r="G1215" s="28"/>
      <c r="H1215" s="22"/>
      <c r="I1215" s="48"/>
      <c r="J1215" s="8"/>
      <c r="K1215" s="24"/>
    </row>
    <row r="1216" spans="1:14" s="5" customFormat="1" ht="15" customHeight="1" collapsed="1" x14ac:dyDescent="0.25">
      <c r="B1216" s="27" t="s">
        <v>198</v>
      </c>
      <c r="C1216" s="12"/>
      <c r="D1216" s="40"/>
      <c r="E1216" s="22">
        <v>186</v>
      </c>
      <c r="F1216" s="28">
        <v>4</v>
      </c>
      <c r="G1216" s="28">
        <v>2</v>
      </c>
      <c r="H1216" s="22">
        <v>88</v>
      </c>
      <c r="I1216" s="48">
        <f>H1216/E1216</f>
        <v>0.4731182795698925</v>
      </c>
      <c r="J1216" s="8"/>
      <c r="K1216" s="24"/>
      <c r="L1216"/>
      <c r="M1216"/>
      <c r="N1216"/>
    </row>
    <row r="1217" spans="1:14" s="1" customFormat="1" ht="15" hidden="1" customHeight="1" outlineLevel="1" collapsed="1" x14ac:dyDescent="0.25">
      <c r="A1217" s="5"/>
      <c r="B1217" s="27" t="s">
        <v>51</v>
      </c>
      <c r="C1217" s="12"/>
      <c r="D1217" s="40"/>
      <c r="E1217" s="22"/>
      <c r="F1217" s="28"/>
      <c r="G1217" s="28"/>
      <c r="H1217" s="22"/>
      <c r="I1217" s="48"/>
      <c r="J1217" s="8"/>
      <c r="K1217" s="24"/>
      <c r="L1217"/>
      <c r="M1217"/>
      <c r="N1217"/>
    </row>
    <row r="1218" spans="1:14" s="5" customFormat="1" ht="15" hidden="1" customHeight="1" outlineLevel="1" collapsed="1" x14ac:dyDescent="0.25">
      <c r="B1218" s="27" t="s">
        <v>0</v>
      </c>
      <c r="C1218" s="43" t="s">
        <v>216</v>
      </c>
      <c r="D1218" s="40" t="s">
        <v>235</v>
      </c>
      <c r="E1218" s="22"/>
      <c r="F1218" s="28"/>
      <c r="G1218" s="28"/>
      <c r="H1218" s="22"/>
      <c r="I1218" s="48"/>
      <c r="J1218" s="8"/>
      <c r="K1218" s="24"/>
      <c r="L1218"/>
      <c r="M1218"/>
      <c r="N1218"/>
    </row>
    <row r="1219" spans="1:14" s="5" customFormat="1" ht="15" hidden="1" customHeight="1" outlineLevel="1" collapsed="1" x14ac:dyDescent="0.25">
      <c r="B1219" s="27" t="s">
        <v>0</v>
      </c>
      <c r="C1219" s="43" t="s">
        <v>133</v>
      </c>
      <c r="D1219" s="40"/>
      <c r="E1219" s="22"/>
      <c r="F1219" s="28"/>
      <c r="G1219" s="28"/>
      <c r="H1219" s="22"/>
      <c r="I1219" s="48"/>
      <c r="J1219" s="8"/>
      <c r="K1219" s="24"/>
      <c r="L1219"/>
      <c r="M1219"/>
      <c r="N1219"/>
    </row>
    <row r="1220" spans="1:14" s="5" customFormat="1" ht="15" hidden="1" customHeight="1" outlineLevel="1" collapsed="1" x14ac:dyDescent="0.25">
      <c r="B1220" s="27"/>
      <c r="C1220" s="43" t="s">
        <v>217</v>
      </c>
      <c r="D1220" s="40"/>
      <c r="E1220" s="22"/>
      <c r="F1220" s="28"/>
      <c r="G1220" s="28"/>
      <c r="H1220" s="22"/>
      <c r="I1220" s="48"/>
      <c r="J1220" s="8"/>
      <c r="K1220" s="24"/>
      <c r="L1220"/>
      <c r="M1220"/>
      <c r="N1220"/>
    </row>
    <row r="1221" spans="1:14" s="5" customFormat="1" ht="15" hidden="1" customHeight="1" outlineLevel="1" collapsed="1" x14ac:dyDescent="0.25">
      <c r="B1221" s="27"/>
      <c r="C1221" s="6" t="s">
        <v>116</v>
      </c>
      <c r="D1221" s="40" t="s">
        <v>235</v>
      </c>
      <c r="E1221" s="22"/>
      <c r="F1221" s="28"/>
      <c r="G1221" s="28"/>
      <c r="H1221" s="22"/>
      <c r="I1221" s="48"/>
      <c r="J1221" s="8"/>
      <c r="K1221" s="24"/>
      <c r="L1221"/>
      <c r="M1221"/>
      <c r="N1221"/>
    </row>
    <row r="1222" spans="1:14" s="5" customFormat="1" ht="15" hidden="1" customHeight="1" outlineLevel="1" x14ac:dyDescent="0.25">
      <c r="B1222" s="27"/>
      <c r="C1222" s="43" t="s">
        <v>127</v>
      </c>
      <c r="D1222" s="40"/>
      <c r="E1222" s="22"/>
      <c r="F1222" s="28"/>
      <c r="G1222" s="28"/>
      <c r="H1222" s="22"/>
      <c r="I1222" s="48"/>
      <c r="J1222" s="8"/>
      <c r="K1222" s="24"/>
    </row>
    <row r="1223" spans="1:14" s="5" customFormat="1" ht="15" hidden="1" customHeight="1" outlineLevel="1" collapsed="1" x14ac:dyDescent="0.25">
      <c r="B1223" s="27"/>
      <c r="C1223" s="43" t="s">
        <v>219</v>
      </c>
      <c r="D1223" s="40"/>
      <c r="E1223" s="22"/>
      <c r="F1223" s="28"/>
      <c r="G1223" s="28"/>
      <c r="H1223" s="22"/>
      <c r="I1223" s="48"/>
      <c r="J1223" s="8"/>
      <c r="K1223" s="24"/>
      <c r="L1223"/>
      <c r="M1223"/>
      <c r="N1223"/>
    </row>
    <row r="1224" spans="1:14" s="5" customFormat="1" ht="15" hidden="1" customHeight="1" outlineLevel="1" collapsed="1" x14ac:dyDescent="0.25">
      <c r="B1224" s="27"/>
      <c r="C1224" s="43" t="s">
        <v>223</v>
      </c>
      <c r="D1224" s="40"/>
      <c r="E1224" s="22"/>
      <c r="F1224" s="28"/>
      <c r="G1224" s="28"/>
      <c r="H1224" s="22"/>
      <c r="I1224" s="48"/>
      <c r="J1224" s="8"/>
      <c r="K1224" s="24"/>
      <c r="L1224"/>
      <c r="M1224"/>
      <c r="N1224"/>
    </row>
    <row r="1225" spans="1:14" s="5" customFormat="1" ht="15" hidden="1" customHeight="1" outlineLevel="1" collapsed="1" x14ac:dyDescent="0.25">
      <c r="B1225" s="27"/>
      <c r="C1225" s="6" t="s">
        <v>117</v>
      </c>
      <c r="D1225" s="40" t="s">
        <v>235</v>
      </c>
      <c r="E1225" s="22"/>
      <c r="F1225" s="28"/>
      <c r="G1225" s="28"/>
      <c r="H1225" s="22"/>
      <c r="I1225" s="48"/>
      <c r="J1225" s="8"/>
      <c r="K1225" s="24"/>
      <c r="L1225"/>
      <c r="M1225"/>
      <c r="N1225"/>
    </row>
    <row r="1226" spans="1:14" s="5" customFormat="1" ht="15" hidden="1" customHeight="1" outlineLevel="1" collapsed="1" x14ac:dyDescent="0.25">
      <c r="B1226" s="27"/>
      <c r="C1226" s="43" t="s">
        <v>128</v>
      </c>
      <c r="D1226" s="40"/>
      <c r="E1226" s="22"/>
      <c r="F1226" s="28"/>
      <c r="G1226" s="28"/>
      <c r="H1226" s="22"/>
      <c r="I1226" s="48"/>
      <c r="K1226" s="24"/>
      <c r="L1226"/>
      <c r="M1226"/>
      <c r="N1226"/>
    </row>
    <row r="1227" spans="1:14" s="5" customFormat="1" ht="15" hidden="1" customHeight="1" outlineLevel="1" x14ac:dyDescent="0.25">
      <c r="B1227" s="27"/>
      <c r="C1227" s="6" t="s">
        <v>132</v>
      </c>
      <c r="D1227" s="40" t="s">
        <v>235</v>
      </c>
      <c r="E1227" s="22"/>
      <c r="F1227" s="28"/>
      <c r="G1227" s="28"/>
      <c r="H1227" s="22"/>
      <c r="I1227" s="48"/>
      <c r="K1227" s="24"/>
    </row>
    <row r="1228" spans="1:14" ht="15" hidden="1" customHeight="1" outlineLevel="1" collapsed="1" x14ac:dyDescent="0.25">
      <c r="B1228" s="27"/>
      <c r="C1228" s="43" t="s">
        <v>129</v>
      </c>
      <c r="E1228" s="22"/>
      <c r="F1228" s="28"/>
      <c r="G1228" s="28"/>
      <c r="H1228" s="22"/>
      <c r="I1228" s="48"/>
      <c r="J1228" s="5"/>
      <c r="K1228" s="24"/>
    </row>
    <row r="1229" spans="1:14" ht="15" customHeight="1" collapsed="1" x14ac:dyDescent="0.25">
      <c r="B1229" s="27" t="s">
        <v>51</v>
      </c>
      <c r="C1229" s="12"/>
      <c r="E1229" s="22">
        <v>192</v>
      </c>
      <c r="F1229" s="28">
        <v>10</v>
      </c>
      <c r="G1229" s="28">
        <v>4</v>
      </c>
      <c r="H1229" s="22">
        <v>137</v>
      </c>
      <c r="I1229" s="48">
        <f>H1229/E1229</f>
        <v>0.71354166666666663</v>
      </c>
      <c r="J1229" s="8"/>
      <c r="K1229" s="24"/>
    </row>
    <row r="1230" spans="1:14" s="5" customFormat="1" ht="15" hidden="1" customHeight="1" outlineLevel="1" collapsed="1" x14ac:dyDescent="0.25">
      <c r="B1230" s="27" t="s">
        <v>6</v>
      </c>
      <c r="C1230" s="12"/>
      <c r="D1230" s="40"/>
      <c r="E1230" s="22"/>
      <c r="F1230" s="28"/>
      <c r="G1230" s="28"/>
      <c r="H1230" s="22"/>
      <c r="I1230" s="48"/>
      <c r="J1230" s="8"/>
      <c r="K1230" s="24"/>
      <c r="L1230"/>
      <c r="M1230"/>
      <c r="N1230"/>
    </row>
    <row r="1231" spans="1:14" s="5" customFormat="1" ht="15" hidden="1" customHeight="1" outlineLevel="1" x14ac:dyDescent="0.25">
      <c r="B1231" s="27" t="s">
        <v>0</v>
      </c>
      <c r="C1231" s="6" t="s">
        <v>216</v>
      </c>
      <c r="D1231" s="40" t="s">
        <v>235</v>
      </c>
      <c r="E1231" s="22"/>
      <c r="F1231" s="28"/>
      <c r="G1231" s="29"/>
      <c r="H1231" s="22"/>
      <c r="I1231" s="48"/>
      <c r="J1231" s="8"/>
      <c r="K1231" s="24"/>
    </row>
    <row r="1232" spans="1:14" s="5" customFormat="1" ht="15" hidden="1" customHeight="1" outlineLevel="1" x14ac:dyDescent="0.25">
      <c r="B1232" s="27"/>
      <c r="C1232" s="6" t="s">
        <v>217</v>
      </c>
      <c r="D1232" s="40" t="s">
        <v>235</v>
      </c>
      <c r="E1232" s="22"/>
      <c r="F1232" s="28"/>
      <c r="G1232" s="29"/>
      <c r="H1232" s="22"/>
      <c r="I1232" s="48"/>
      <c r="J1232" s="8"/>
      <c r="K1232" s="24"/>
    </row>
    <row r="1233" spans="1:14" s="5" customFormat="1" ht="15" hidden="1" customHeight="1" outlineLevel="1" x14ac:dyDescent="0.25">
      <c r="B1233" s="27" t="s">
        <v>0</v>
      </c>
      <c r="C1233" s="6" t="s">
        <v>116</v>
      </c>
      <c r="D1233" s="40" t="s">
        <v>235</v>
      </c>
      <c r="E1233" s="22"/>
      <c r="F1233" s="28"/>
      <c r="G1233" s="29"/>
      <c r="H1233" s="22"/>
      <c r="I1233" s="48"/>
      <c r="J1233" s="8"/>
      <c r="K1233" s="24"/>
    </row>
    <row r="1234" spans="1:14" s="5" customFormat="1" ht="15" hidden="1" customHeight="1" outlineLevel="1" x14ac:dyDescent="0.25">
      <c r="B1234" s="27" t="s">
        <v>0</v>
      </c>
      <c r="C1234" s="43" t="s">
        <v>127</v>
      </c>
      <c r="D1234" s="40"/>
      <c r="E1234" s="22"/>
      <c r="F1234" s="28"/>
      <c r="G1234" s="29"/>
      <c r="H1234" s="22"/>
      <c r="I1234" s="48"/>
      <c r="J1234" s="8"/>
      <c r="K1234" s="24"/>
    </row>
    <row r="1235" spans="1:14" s="5" customFormat="1" ht="15" hidden="1" customHeight="1" outlineLevel="1" collapsed="1" x14ac:dyDescent="0.25">
      <c r="B1235" s="27"/>
      <c r="C1235" s="6" t="s">
        <v>219</v>
      </c>
      <c r="D1235" s="40" t="s">
        <v>235</v>
      </c>
      <c r="E1235" s="22"/>
      <c r="F1235" s="28"/>
      <c r="G1235" s="29"/>
      <c r="H1235" s="22"/>
      <c r="I1235" s="48"/>
      <c r="J1235" s="8"/>
      <c r="K1235" s="24"/>
      <c r="L1235"/>
      <c r="M1235"/>
      <c r="N1235"/>
    </row>
    <row r="1236" spans="1:14" s="5" customFormat="1" ht="15" hidden="1" customHeight="1" outlineLevel="1" collapsed="1" x14ac:dyDescent="0.25">
      <c r="B1236" s="27" t="s">
        <v>0</v>
      </c>
      <c r="C1236" s="6" t="s">
        <v>117</v>
      </c>
      <c r="D1236" s="40" t="s">
        <v>235</v>
      </c>
      <c r="E1236" s="22"/>
      <c r="F1236" s="28"/>
      <c r="G1236" s="29"/>
      <c r="H1236" s="22"/>
      <c r="I1236" s="48"/>
      <c r="J1236" s="8"/>
      <c r="K1236" s="24"/>
      <c r="L1236"/>
      <c r="M1236"/>
      <c r="N1236"/>
    </row>
    <row r="1237" spans="1:14" s="5" customFormat="1" ht="15" hidden="1" customHeight="1" outlineLevel="1" collapsed="1" x14ac:dyDescent="0.25">
      <c r="B1237" s="27"/>
      <c r="C1237" s="6" t="s">
        <v>129</v>
      </c>
      <c r="D1237" s="40" t="s">
        <v>235</v>
      </c>
      <c r="E1237" s="22"/>
      <c r="F1237" s="28"/>
      <c r="G1237" s="29"/>
      <c r="H1237" s="22"/>
      <c r="I1237" s="48"/>
      <c r="J1237" s="8"/>
      <c r="K1237" s="24"/>
      <c r="L1237"/>
      <c r="M1237"/>
      <c r="N1237"/>
    </row>
    <row r="1238" spans="1:14" s="5" customFormat="1" ht="15" customHeight="1" collapsed="1" x14ac:dyDescent="0.25">
      <c r="B1238" s="27" t="s">
        <v>157</v>
      </c>
      <c r="C1238" s="12"/>
      <c r="D1238" s="40"/>
      <c r="E1238" s="22">
        <v>196</v>
      </c>
      <c r="F1238" s="28">
        <v>6</v>
      </c>
      <c r="G1238" s="28">
        <v>6</v>
      </c>
      <c r="H1238" s="22">
        <v>140</v>
      </c>
      <c r="I1238" s="48">
        <f>H1238/E1238</f>
        <v>0.7142857142857143</v>
      </c>
      <c r="J1238" s="8"/>
      <c r="K1238" s="24"/>
      <c r="L1238"/>
      <c r="M1238"/>
      <c r="N1238"/>
    </row>
    <row r="1239" spans="1:14" ht="15" hidden="1" customHeight="1" outlineLevel="1" collapsed="1" x14ac:dyDescent="0.25">
      <c r="B1239" s="27" t="s">
        <v>84</v>
      </c>
      <c r="C1239" s="12"/>
      <c r="E1239" s="22"/>
      <c r="F1239" s="28"/>
      <c r="G1239" s="28"/>
      <c r="H1239" s="22"/>
      <c r="I1239" s="48"/>
      <c r="J1239" s="8"/>
      <c r="K1239" s="24"/>
    </row>
    <row r="1240" spans="1:14" s="5" customFormat="1" ht="15" hidden="1" customHeight="1" outlineLevel="1" collapsed="1" x14ac:dyDescent="0.25">
      <c r="B1240" s="27" t="s">
        <v>0</v>
      </c>
      <c r="C1240" s="6" t="s">
        <v>216</v>
      </c>
      <c r="D1240" s="40" t="s">
        <v>235</v>
      </c>
      <c r="E1240" s="22"/>
      <c r="F1240" s="28"/>
      <c r="G1240" s="28"/>
      <c r="H1240" s="22"/>
      <c r="I1240" s="48"/>
      <c r="J1240" s="8"/>
      <c r="K1240" s="24"/>
      <c r="L1240"/>
      <c r="M1240"/>
      <c r="N1240"/>
    </row>
    <row r="1241" spans="1:14" s="5" customFormat="1" ht="15" hidden="1" customHeight="1" outlineLevel="1" collapsed="1" x14ac:dyDescent="0.25">
      <c r="B1241" s="27" t="s">
        <v>0</v>
      </c>
      <c r="C1241" s="6" t="s">
        <v>116</v>
      </c>
      <c r="D1241" s="40" t="s">
        <v>235</v>
      </c>
      <c r="E1241" s="22"/>
      <c r="F1241" s="28"/>
      <c r="G1241" s="28"/>
      <c r="H1241" s="22"/>
      <c r="I1241" s="48"/>
      <c r="J1241" s="8"/>
      <c r="K1241" s="24"/>
      <c r="L1241"/>
      <c r="M1241"/>
      <c r="N1241"/>
    </row>
    <row r="1242" spans="1:14" s="5" customFormat="1" ht="15" hidden="1" customHeight="1" outlineLevel="1" x14ac:dyDescent="0.25">
      <c r="B1242" s="27" t="s">
        <v>0</v>
      </c>
      <c r="C1242" s="44" t="s">
        <v>127</v>
      </c>
      <c r="D1242" s="40"/>
      <c r="E1242" s="22"/>
      <c r="F1242" s="28"/>
      <c r="G1242" s="28"/>
      <c r="H1242" s="22"/>
      <c r="I1242" s="48"/>
      <c r="J1242" s="8"/>
      <c r="K1242" s="24"/>
    </row>
    <row r="1243" spans="1:14" s="5" customFormat="1" ht="15" hidden="1" customHeight="1" outlineLevel="1" x14ac:dyDescent="0.25">
      <c r="B1243" s="27"/>
      <c r="C1243" s="6" t="s">
        <v>117</v>
      </c>
      <c r="D1243" s="40" t="s">
        <v>235</v>
      </c>
      <c r="E1243" s="22"/>
      <c r="F1243" s="28"/>
      <c r="G1243" s="28"/>
      <c r="H1243" s="22"/>
      <c r="I1243" s="48"/>
      <c r="J1243" s="8"/>
      <c r="K1243" s="24"/>
    </row>
    <row r="1244" spans="1:14" s="5" customFormat="1" ht="15" hidden="1" customHeight="1" outlineLevel="1" collapsed="1" x14ac:dyDescent="0.25">
      <c r="B1244" s="27"/>
      <c r="C1244" s="6" t="s">
        <v>132</v>
      </c>
      <c r="D1244" s="40" t="s">
        <v>235</v>
      </c>
      <c r="E1244" s="22"/>
      <c r="F1244" s="28"/>
      <c r="G1244" s="28"/>
      <c r="H1244" s="22"/>
      <c r="I1244" s="48"/>
      <c r="J1244" s="8"/>
      <c r="K1244" s="24"/>
      <c r="L1244"/>
      <c r="M1244"/>
      <c r="N1244"/>
    </row>
    <row r="1245" spans="1:14" s="1" customFormat="1" ht="15" customHeight="1" collapsed="1" x14ac:dyDescent="0.25">
      <c r="A1245" s="5"/>
      <c r="B1245" s="27" t="s">
        <v>84</v>
      </c>
      <c r="C1245" s="12"/>
      <c r="D1245" s="40"/>
      <c r="E1245" s="22">
        <v>196</v>
      </c>
      <c r="F1245" s="28">
        <v>4</v>
      </c>
      <c r="G1245" s="28">
        <v>4</v>
      </c>
      <c r="H1245" s="22">
        <v>157</v>
      </c>
      <c r="I1245" s="48">
        <f>H1245/E1245</f>
        <v>0.80102040816326525</v>
      </c>
      <c r="J1245" s="8"/>
      <c r="K1245" s="24"/>
      <c r="L1245"/>
      <c r="M1245"/>
      <c r="N1245"/>
    </row>
    <row r="1246" spans="1:14" s="1" customFormat="1" ht="15" hidden="1" customHeight="1" outlineLevel="1" x14ac:dyDescent="0.25">
      <c r="A1246" s="5"/>
      <c r="B1246" s="27" t="s">
        <v>36</v>
      </c>
      <c r="C1246" s="12"/>
      <c r="D1246" s="40"/>
      <c r="E1246" s="22"/>
      <c r="F1246" s="28"/>
      <c r="G1246" s="28"/>
      <c r="H1246" s="22"/>
      <c r="I1246" s="48"/>
      <c r="J1246" s="8"/>
      <c r="K1246" s="24"/>
      <c r="L1246"/>
      <c r="M1246"/>
      <c r="N1246"/>
    </row>
    <row r="1247" spans="1:14" s="5" customFormat="1" ht="15" hidden="1" customHeight="1" outlineLevel="1" x14ac:dyDescent="0.25">
      <c r="B1247" s="27" t="s">
        <v>0</v>
      </c>
      <c r="C1247" s="43" t="s">
        <v>216</v>
      </c>
      <c r="D1247" s="40" t="s">
        <v>235</v>
      </c>
      <c r="E1247" s="22"/>
      <c r="F1247" s="28"/>
      <c r="G1247" s="28"/>
      <c r="H1247" s="22"/>
      <c r="I1247" s="48"/>
      <c r="J1247" s="8"/>
      <c r="K1247" s="24"/>
    </row>
    <row r="1248" spans="1:14" s="1" customFormat="1" ht="15" hidden="1" customHeight="1" outlineLevel="1" collapsed="1" x14ac:dyDescent="0.25">
      <c r="A1248" s="5"/>
      <c r="B1248" s="27" t="s">
        <v>0</v>
      </c>
      <c r="C1248" s="43" t="s">
        <v>136</v>
      </c>
      <c r="D1248" s="40" t="s">
        <v>235</v>
      </c>
      <c r="E1248" s="22"/>
      <c r="F1248" s="28"/>
      <c r="G1248" s="28"/>
      <c r="H1248" s="22"/>
      <c r="I1248" s="48"/>
      <c r="J1248" s="8"/>
      <c r="K1248" s="24"/>
      <c r="L1248"/>
      <c r="M1248"/>
      <c r="N1248"/>
    </row>
    <row r="1249" spans="2:14" s="5" customFormat="1" ht="15" hidden="1" customHeight="1" outlineLevel="1" x14ac:dyDescent="0.25">
      <c r="B1249" s="27" t="s">
        <v>0</v>
      </c>
      <c r="C1249" s="6" t="s">
        <v>116</v>
      </c>
      <c r="D1249" s="40" t="s">
        <v>235</v>
      </c>
      <c r="E1249" s="22"/>
      <c r="F1249" s="28"/>
      <c r="G1249" s="28"/>
      <c r="H1249" s="22"/>
      <c r="I1249" s="48"/>
      <c r="J1249" s="8"/>
      <c r="K1249" s="24"/>
    </row>
    <row r="1250" spans="2:14" s="5" customFormat="1" ht="15" hidden="1" customHeight="1" outlineLevel="1" collapsed="1" x14ac:dyDescent="0.25">
      <c r="B1250" s="27"/>
      <c r="C1250" s="43" t="s">
        <v>127</v>
      </c>
      <c r="D1250" s="40"/>
      <c r="E1250" s="22"/>
      <c r="F1250" s="28"/>
      <c r="G1250" s="28"/>
      <c r="H1250" s="22"/>
      <c r="I1250" s="48"/>
      <c r="J1250" s="8"/>
      <c r="K1250" s="24"/>
      <c r="L1250"/>
      <c r="M1250"/>
      <c r="N1250"/>
    </row>
    <row r="1251" spans="2:14" s="5" customFormat="1" ht="15" hidden="1" customHeight="1" outlineLevel="1" collapsed="1" x14ac:dyDescent="0.25">
      <c r="B1251" s="27"/>
      <c r="C1251" s="43" t="s">
        <v>223</v>
      </c>
      <c r="D1251" s="40"/>
      <c r="E1251" s="22"/>
      <c r="F1251" s="28"/>
      <c r="G1251" s="28"/>
      <c r="H1251" s="22"/>
      <c r="I1251" s="48"/>
      <c r="J1251" s="8"/>
      <c r="K1251" s="24"/>
      <c r="L1251"/>
      <c r="M1251"/>
      <c r="N1251"/>
    </row>
    <row r="1252" spans="2:14" s="5" customFormat="1" ht="15" hidden="1" customHeight="1" outlineLevel="1" collapsed="1" x14ac:dyDescent="0.25">
      <c r="B1252" s="27"/>
      <c r="C1252" s="43" t="s">
        <v>220</v>
      </c>
      <c r="D1252" s="40"/>
      <c r="E1252" s="22"/>
      <c r="F1252" s="28"/>
      <c r="G1252" s="28"/>
      <c r="H1252" s="22"/>
      <c r="I1252" s="48"/>
      <c r="J1252" s="8"/>
      <c r="K1252" s="24"/>
      <c r="L1252"/>
      <c r="M1252"/>
      <c r="N1252"/>
    </row>
    <row r="1253" spans="2:14" s="5" customFormat="1" ht="15" hidden="1" customHeight="1" outlineLevel="1" collapsed="1" x14ac:dyDescent="0.25">
      <c r="B1253" s="27"/>
      <c r="C1253" s="6" t="s">
        <v>117</v>
      </c>
      <c r="D1253" s="40" t="s">
        <v>235</v>
      </c>
      <c r="E1253" s="22"/>
      <c r="F1253" s="28"/>
      <c r="G1253" s="28"/>
      <c r="H1253" s="22"/>
      <c r="I1253" s="48"/>
      <c r="J1253" s="8"/>
      <c r="K1253" s="24"/>
      <c r="L1253"/>
      <c r="M1253"/>
      <c r="N1253"/>
    </row>
    <row r="1254" spans="2:14" s="5" customFormat="1" ht="15" hidden="1" customHeight="1" outlineLevel="1" collapsed="1" x14ac:dyDescent="0.25">
      <c r="B1254" s="27"/>
      <c r="C1254" s="43" t="s">
        <v>143</v>
      </c>
      <c r="D1254" s="40" t="s">
        <v>235</v>
      </c>
      <c r="E1254" s="22"/>
      <c r="F1254" s="28"/>
      <c r="G1254" s="28"/>
      <c r="H1254" s="22"/>
      <c r="I1254" s="48"/>
      <c r="J1254" s="8"/>
      <c r="K1254" s="24"/>
      <c r="L1254"/>
      <c r="M1254"/>
      <c r="N1254"/>
    </row>
    <row r="1255" spans="2:14" s="5" customFormat="1" ht="15" hidden="1" customHeight="1" outlineLevel="1" x14ac:dyDescent="0.25">
      <c r="B1255" s="27" t="s">
        <v>0</v>
      </c>
      <c r="C1255" s="43" t="s">
        <v>128</v>
      </c>
      <c r="D1255" s="40" t="s">
        <v>235</v>
      </c>
      <c r="E1255" s="22"/>
      <c r="F1255" s="28"/>
      <c r="G1255" s="28"/>
      <c r="H1255" s="22"/>
      <c r="I1255" s="48"/>
      <c r="J1255" s="8"/>
      <c r="K1255" s="24"/>
      <c r="L1255"/>
      <c r="M1255"/>
      <c r="N1255"/>
    </row>
    <row r="1256" spans="2:14" s="5" customFormat="1" ht="15" hidden="1" customHeight="1" outlineLevel="1" collapsed="1" x14ac:dyDescent="0.25">
      <c r="B1256" s="27"/>
      <c r="C1256" s="43" t="s">
        <v>132</v>
      </c>
      <c r="D1256" s="40" t="s">
        <v>235</v>
      </c>
      <c r="E1256" s="22"/>
      <c r="F1256" s="28"/>
      <c r="G1256" s="28"/>
      <c r="H1256" s="22"/>
      <c r="I1256" s="48"/>
      <c r="J1256" s="8"/>
      <c r="K1256" s="24"/>
      <c r="L1256"/>
      <c r="M1256"/>
      <c r="N1256"/>
    </row>
    <row r="1257" spans="2:14" s="5" customFormat="1" ht="15" hidden="1" customHeight="1" outlineLevel="1" collapsed="1" x14ac:dyDescent="0.25">
      <c r="B1257" s="27"/>
      <c r="C1257" s="43" t="s">
        <v>129</v>
      </c>
      <c r="D1257" s="40" t="s">
        <v>235</v>
      </c>
      <c r="E1257" s="22"/>
      <c r="F1257" s="28"/>
      <c r="G1257" s="28"/>
      <c r="H1257" s="22"/>
      <c r="I1257" s="48"/>
      <c r="J1257" s="8"/>
      <c r="K1257" s="24"/>
      <c r="L1257"/>
      <c r="M1257"/>
      <c r="N1257"/>
    </row>
    <row r="1258" spans="2:14" s="5" customFormat="1" ht="15" hidden="1" customHeight="1" outlineLevel="1" x14ac:dyDescent="0.25">
      <c r="B1258" s="27"/>
      <c r="C1258" s="43" t="s">
        <v>218</v>
      </c>
      <c r="D1258" s="40" t="s">
        <v>235</v>
      </c>
      <c r="E1258" s="22"/>
      <c r="F1258" s="28"/>
      <c r="G1258" s="28"/>
      <c r="H1258" s="22"/>
      <c r="I1258" s="48"/>
      <c r="J1258" s="8"/>
      <c r="K1258" s="24"/>
    </row>
    <row r="1259" spans="2:14" s="5" customFormat="1" ht="15" hidden="1" customHeight="1" outlineLevel="1" collapsed="1" x14ac:dyDescent="0.25">
      <c r="B1259" s="27"/>
      <c r="C1259" s="43" t="s">
        <v>134</v>
      </c>
      <c r="D1259" s="40"/>
      <c r="E1259" s="22"/>
      <c r="F1259" s="28"/>
      <c r="G1259" s="28"/>
      <c r="H1259" s="22"/>
      <c r="I1259" s="48"/>
      <c r="J1259" s="8"/>
      <c r="K1259" s="24"/>
    </row>
    <row r="1260" spans="2:14" s="5" customFormat="1" ht="15" customHeight="1" collapsed="1" x14ac:dyDescent="0.25">
      <c r="B1260" s="27" t="s">
        <v>193</v>
      </c>
      <c r="C1260" s="12"/>
      <c r="D1260" s="40"/>
      <c r="E1260" s="22">
        <v>199</v>
      </c>
      <c r="F1260" s="28">
        <v>12</v>
      </c>
      <c r="G1260" s="28">
        <v>9</v>
      </c>
      <c r="H1260" s="22">
        <v>170</v>
      </c>
      <c r="I1260" s="48">
        <f>H1260/E1260</f>
        <v>0.85427135678391963</v>
      </c>
      <c r="J1260" s="8"/>
      <c r="K1260" s="24"/>
      <c r="L1260"/>
      <c r="M1260"/>
      <c r="N1260"/>
    </row>
    <row r="1261" spans="2:14" s="5" customFormat="1" ht="15" hidden="1" customHeight="1" outlineLevel="1" x14ac:dyDescent="0.25">
      <c r="B1261" s="27" t="s">
        <v>226</v>
      </c>
      <c r="C1261" s="12"/>
      <c r="D1261" s="40"/>
      <c r="E1261" s="22"/>
      <c r="F1261" s="28"/>
      <c r="G1261" s="28"/>
      <c r="H1261" s="22"/>
      <c r="I1261" s="48"/>
      <c r="J1261" s="8"/>
      <c r="K1261" s="24"/>
    </row>
    <row r="1262" spans="2:14" s="5" customFormat="1" ht="15" hidden="1" customHeight="1" outlineLevel="1" collapsed="1" x14ac:dyDescent="0.25">
      <c r="B1262" s="27"/>
      <c r="C1262" s="7" t="s">
        <v>217</v>
      </c>
      <c r="D1262" s="40" t="s">
        <v>235</v>
      </c>
      <c r="E1262" s="22"/>
      <c r="F1262" s="28"/>
      <c r="G1262" s="28"/>
      <c r="H1262" s="22"/>
      <c r="I1262" s="48"/>
      <c r="J1262" s="8"/>
      <c r="K1262" s="24"/>
    </row>
    <row r="1263" spans="2:14" s="5" customFormat="1" ht="15" hidden="1" customHeight="1" outlineLevel="1" x14ac:dyDescent="0.25">
      <c r="B1263" s="27" t="s">
        <v>0</v>
      </c>
      <c r="C1263" s="7" t="s">
        <v>116</v>
      </c>
      <c r="D1263" s="40" t="s">
        <v>235</v>
      </c>
      <c r="E1263" s="22"/>
      <c r="F1263" s="28"/>
      <c r="G1263" s="29"/>
      <c r="H1263" s="22"/>
      <c r="I1263" s="48"/>
      <c r="J1263" s="8"/>
      <c r="K1263" s="24"/>
      <c r="L1263"/>
      <c r="M1263"/>
      <c r="N1263"/>
    </row>
    <row r="1264" spans="2:14" s="5" customFormat="1" ht="15" hidden="1" customHeight="1" outlineLevel="1" collapsed="1" x14ac:dyDescent="0.25">
      <c r="B1264" s="27"/>
      <c r="C1264" s="44" t="s">
        <v>127</v>
      </c>
      <c r="D1264" s="40"/>
      <c r="E1264" s="22"/>
      <c r="F1264" s="28"/>
      <c r="G1264" s="29"/>
      <c r="H1264" s="22"/>
      <c r="I1264" s="48"/>
      <c r="J1264" s="8"/>
      <c r="K1264" s="24"/>
    </row>
    <row r="1265" spans="2:14" s="5" customFormat="1" ht="15" hidden="1" customHeight="1" outlineLevel="1" x14ac:dyDescent="0.25">
      <c r="B1265" s="27" t="s">
        <v>0</v>
      </c>
      <c r="C1265" s="7" t="s">
        <v>213</v>
      </c>
      <c r="D1265" s="40" t="s">
        <v>235</v>
      </c>
      <c r="E1265" s="22"/>
      <c r="F1265" s="28"/>
      <c r="G1265" s="29"/>
      <c r="H1265" s="22"/>
      <c r="I1265" s="48"/>
      <c r="J1265" s="8"/>
      <c r="K1265" s="24"/>
    </row>
    <row r="1266" spans="2:14" s="5" customFormat="1" ht="15" hidden="1" customHeight="1" outlineLevel="1" collapsed="1" x14ac:dyDescent="0.25">
      <c r="B1266" s="27" t="s">
        <v>0</v>
      </c>
      <c r="C1266" s="7" t="s">
        <v>117</v>
      </c>
      <c r="D1266" s="40" t="s">
        <v>235</v>
      </c>
      <c r="E1266" s="22"/>
      <c r="F1266" s="28"/>
      <c r="G1266" s="29"/>
      <c r="H1266" s="22"/>
      <c r="I1266" s="48"/>
      <c r="J1266" s="8"/>
      <c r="K1266" s="24"/>
      <c r="L1266"/>
      <c r="M1266"/>
      <c r="N1266"/>
    </row>
    <row r="1267" spans="2:14" s="5" customFormat="1" ht="15" customHeight="1" collapsed="1" x14ac:dyDescent="0.25">
      <c r="B1267" s="27" t="s">
        <v>226</v>
      </c>
      <c r="C1267" s="12"/>
      <c r="D1267" s="40"/>
      <c r="E1267" s="22">
        <v>205</v>
      </c>
      <c r="F1267" s="28">
        <v>4</v>
      </c>
      <c r="G1267" s="28">
        <v>4</v>
      </c>
      <c r="H1267" s="22">
        <v>156</v>
      </c>
      <c r="I1267" s="48">
        <f>H1267/E1267</f>
        <v>0.76097560975609757</v>
      </c>
      <c r="J1267" s="8"/>
      <c r="K1267" s="24"/>
      <c r="L1267"/>
      <c r="M1267"/>
      <c r="N1267"/>
    </row>
    <row r="1268" spans="2:14" s="5" customFormat="1" ht="15" hidden="1" customHeight="1" outlineLevel="1" collapsed="1" x14ac:dyDescent="0.25">
      <c r="B1268" s="27" t="s">
        <v>18</v>
      </c>
      <c r="C1268" s="12"/>
      <c r="D1268" s="40"/>
      <c r="E1268" s="22"/>
      <c r="F1268" s="28"/>
      <c r="G1268" s="28"/>
      <c r="H1268" s="22"/>
      <c r="I1268" s="48"/>
      <c r="J1268" s="8"/>
      <c r="K1268" s="24"/>
      <c r="L1268"/>
      <c r="M1268"/>
      <c r="N1268"/>
    </row>
    <row r="1269" spans="2:14" s="5" customFormat="1" ht="15" hidden="1" customHeight="1" outlineLevel="1" x14ac:dyDescent="0.25">
      <c r="B1269" s="27" t="s">
        <v>0</v>
      </c>
      <c r="C1269" s="6" t="s">
        <v>207</v>
      </c>
      <c r="D1269" s="40" t="s">
        <v>235</v>
      </c>
      <c r="E1269" s="22"/>
      <c r="F1269" s="28"/>
      <c r="G1269" s="29"/>
      <c r="H1269" s="22"/>
      <c r="I1269" s="48"/>
      <c r="J1269" s="8"/>
      <c r="K1269" s="24"/>
      <c r="L1269"/>
      <c r="M1269"/>
      <c r="N1269"/>
    </row>
    <row r="1270" spans="2:14" s="5" customFormat="1" ht="15" hidden="1" customHeight="1" outlineLevel="1" collapsed="1" x14ac:dyDescent="0.25">
      <c r="B1270" s="27"/>
      <c r="C1270" s="6" t="s">
        <v>213</v>
      </c>
      <c r="D1270" s="40" t="s">
        <v>235</v>
      </c>
      <c r="E1270" s="22"/>
      <c r="F1270" s="28"/>
      <c r="G1270" s="29"/>
      <c r="H1270" s="22"/>
      <c r="I1270" s="48"/>
      <c r="J1270" s="8"/>
      <c r="K1270" s="24"/>
      <c r="L1270"/>
      <c r="M1270"/>
      <c r="N1270"/>
    </row>
    <row r="1271" spans="2:14" s="5" customFormat="1" ht="15" hidden="1" customHeight="1" outlineLevel="1" collapsed="1" x14ac:dyDescent="0.25">
      <c r="B1271" s="27"/>
      <c r="C1271" s="6" t="s">
        <v>117</v>
      </c>
      <c r="D1271" s="40" t="s">
        <v>235</v>
      </c>
      <c r="E1271" s="22"/>
      <c r="F1271" s="28"/>
      <c r="G1271" s="29"/>
      <c r="H1271" s="22"/>
      <c r="I1271" s="48"/>
      <c r="J1271" s="8"/>
      <c r="K1271" s="24"/>
      <c r="L1271"/>
      <c r="M1271"/>
      <c r="N1271"/>
    </row>
    <row r="1272" spans="2:14" ht="15" hidden="1" customHeight="1" outlineLevel="1" collapsed="1" x14ac:dyDescent="0.25">
      <c r="B1272" s="27"/>
      <c r="C1272" s="6" t="s">
        <v>128</v>
      </c>
      <c r="D1272" s="40" t="s">
        <v>235</v>
      </c>
      <c r="E1272" s="22"/>
      <c r="F1272" s="28"/>
      <c r="G1272" s="29"/>
      <c r="H1272" s="22"/>
      <c r="I1272" s="48"/>
      <c r="J1272" s="8"/>
      <c r="K1272" s="24"/>
    </row>
    <row r="1273" spans="2:14" ht="15" customHeight="1" collapsed="1" x14ac:dyDescent="0.25">
      <c r="B1273" s="27" t="s">
        <v>171</v>
      </c>
      <c r="C1273" s="12"/>
      <c r="E1273" s="22">
        <v>211</v>
      </c>
      <c r="F1273" s="28">
        <v>4</v>
      </c>
      <c r="G1273" s="28">
        <v>4</v>
      </c>
      <c r="H1273" s="22">
        <v>150</v>
      </c>
      <c r="I1273" s="48">
        <f>H1273/E1273</f>
        <v>0.7109004739336493</v>
      </c>
      <c r="J1273" s="8"/>
      <c r="K1273" s="24"/>
    </row>
    <row r="1274" spans="2:14" ht="15" hidden="1" customHeight="1" outlineLevel="1" collapsed="1" x14ac:dyDescent="0.25">
      <c r="B1274" s="27" t="s">
        <v>208</v>
      </c>
      <c r="C1274" s="12"/>
      <c r="E1274" s="22"/>
      <c r="F1274" s="28"/>
      <c r="G1274" s="28"/>
      <c r="H1274" s="22"/>
      <c r="I1274" s="48"/>
      <c r="J1274" s="8"/>
      <c r="K1274" s="24"/>
    </row>
    <row r="1275" spans="2:14" ht="15" hidden="1" customHeight="1" outlineLevel="1" collapsed="1" x14ac:dyDescent="0.25">
      <c r="B1275" s="27" t="s">
        <v>0</v>
      </c>
      <c r="C1275" s="6" t="s">
        <v>216</v>
      </c>
      <c r="D1275" s="40" t="s">
        <v>235</v>
      </c>
      <c r="E1275" s="22"/>
      <c r="F1275" s="28"/>
      <c r="G1275" s="28"/>
      <c r="H1275" s="22"/>
      <c r="I1275" s="48"/>
      <c r="J1275" s="8"/>
      <c r="K1275" s="24"/>
    </row>
    <row r="1276" spans="2:14" s="5" customFormat="1" ht="15" hidden="1" customHeight="1" outlineLevel="1" x14ac:dyDescent="0.25">
      <c r="B1276" s="27" t="s">
        <v>0</v>
      </c>
      <c r="C1276" s="6" t="s">
        <v>116</v>
      </c>
      <c r="D1276" s="40" t="s">
        <v>235</v>
      </c>
      <c r="E1276" s="22"/>
      <c r="F1276" s="28"/>
      <c r="G1276" s="28"/>
      <c r="H1276" s="22"/>
      <c r="I1276" s="48"/>
      <c r="J1276" s="8"/>
      <c r="K1276" s="24"/>
    </row>
    <row r="1277" spans="2:14" s="5" customFormat="1" ht="15" hidden="1" customHeight="1" outlineLevel="1" collapsed="1" x14ac:dyDescent="0.25">
      <c r="B1277" s="27"/>
      <c r="C1277" s="43" t="s">
        <v>127</v>
      </c>
      <c r="D1277" s="40"/>
      <c r="E1277" s="22"/>
      <c r="F1277" s="28"/>
      <c r="G1277" s="28"/>
      <c r="H1277" s="22"/>
      <c r="I1277" s="48"/>
      <c r="J1277" s="8"/>
      <c r="K1277" s="24"/>
    </row>
    <row r="1278" spans="2:14" s="5" customFormat="1" ht="15" hidden="1" customHeight="1" outlineLevel="1" collapsed="1" x14ac:dyDescent="0.25">
      <c r="B1278" s="27"/>
      <c r="C1278" s="6" t="s">
        <v>117</v>
      </c>
      <c r="D1278" s="40" t="s">
        <v>235</v>
      </c>
      <c r="E1278" s="22"/>
      <c r="F1278" s="28"/>
      <c r="G1278" s="28"/>
      <c r="H1278" s="22"/>
      <c r="I1278" s="48"/>
      <c r="J1278" s="8"/>
      <c r="K1278" s="24"/>
    </row>
    <row r="1279" spans="2:14" s="5" customFormat="1" ht="15" hidden="1" customHeight="1" outlineLevel="1" x14ac:dyDescent="0.25">
      <c r="B1279" s="27"/>
      <c r="C1279" s="6" t="s">
        <v>128</v>
      </c>
      <c r="D1279" s="40" t="s">
        <v>235</v>
      </c>
      <c r="E1279" s="22"/>
      <c r="F1279" s="28"/>
      <c r="G1279" s="28"/>
      <c r="H1279" s="22"/>
      <c r="I1279" s="48"/>
      <c r="J1279" s="8"/>
      <c r="K1279" s="24"/>
    </row>
    <row r="1280" spans="2:14" s="5" customFormat="1" ht="15" hidden="1" customHeight="1" outlineLevel="1" x14ac:dyDescent="0.25">
      <c r="B1280" s="27"/>
      <c r="C1280" s="6" t="s">
        <v>132</v>
      </c>
      <c r="D1280" s="40" t="s">
        <v>235</v>
      </c>
      <c r="E1280" s="22"/>
      <c r="F1280" s="28"/>
      <c r="G1280" s="28"/>
      <c r="H1280" s="22"/>
      <c r="I1280" s="48"/>
      <c r="J1280" s="8"/>
      <c r="K1280" s="24"/>
      <c r="L1280"/>
      <c r="M1280"/>
      <c r="N1280"/>
    </row>
    <row r="1281" spans="1:14" s="5" customFormat="1" ht="15" customHeight="1" collapsed="1" x14ac:dyDescent="0.25">
      <c r="B1281" s="27" t="s">
        <v>208</v>
      </c>
      <c r="C1281" s="12"/>
      <c r="D1281" s="40"/>
      <c r="E1281" s="22">
        <v>214</v>
      </c>
      <c r="F1281" s="28">
        <v>5</v>
      </c>
      <c r="G1281" s="28">
        <v>5</v>
      </c>
      <c r="H1281" s="22">
        <v>168</v>
      </c>
      <c r="I1281" s="48">
        <f>H1281/E1281</f>
        <v>0.78504672897196259</v>
      </c>
      <c r="J1281" s="8"/>
      <c r="K1281" s="24"/>
      <c r="L1281"/>
      <c r="M1281"/>
      <c r="N1281"/>
    </row>
    <row r="1282" spans="1:14" ht="15" hidden="1" customHeight="1" outlineLevel="1" collapsed="1" x14ac:dyDescent="0.25">
      <c r="B1282" s="27" t="s">
        <v>44</v>
      </c>
      <c r="C1282" s="12"/>
      <c r="E1282" s="22"/>
      <c r="F1282" s="28"/>
      <c r="G1282" s="28"/>
      <c r="H1282" s="22"/>
      <c r="I1282" s="48"/>
      <c r="J1282" s="8"/>
      <c r="K1282" s="24"/>
    </row>
    <row r="1283" spans="1:14" ht="15" hidden="1" customHeight="1" outlineLevel="1" collapsed="1" x14ac:dyDescent="0.25">
      <c r="B1283" s="27" t="s">
        <v>0</v>
      </c>
      <c r="C1283" s="6" t="s">
        <v>216</v>
      </c>
      <c r="D1283" s="40" t="s">
        <v>235</v>
      </c>
      <c r="E1283" s="22"/>
      <c r="F1283" s="28"/>
      <c r="G1283" s="28"/>
      <c r="H1283" s="22"/>
      <c r="I1283" s="48"/>
      <c r="J1283" s="8"/>
      <c r="K1283" s="24"/>
    </row>
    <row r="1284" spans="1:14" s="5" customFormat="1" ht="15" hidden="1" customHeight="1" outlineLevel="1" collapsed="1" x14ac:dyDescent="0.25">
      <c r="B1284" s="27"/>
      <c r="C1284" s="6" t="s">
        <v>116</v>
      </c>
      <c r="D1284" s="40" t="s">
        <v>235</v>
      </c>
      <c r="E1284" s="22"/>
      <c r="F1284" s="28"/>
      <c r="G1284" s="28"/>
      <c r="H1284" s="22"/>
      <c r="I1284" s="48"/>
      <c r="J1284" s="8"/>
      <c r="K1284" s="24"/>
      <c r="L1284"/>
      <c r="M1284"/>
      <c r="N1284"/>
    </row>
    <row r="1285" spans="1:14" s="1" customFormat="1" ht="15" hidden="1" customHeight="1" outlineLevel="1" collapsed="1" x14ac:dyDescent="0.25">
      <c r="A1285" s="5"/>
      <c r="B1285" s="27"/>
      <c r="C1285" s="6" t="s">
        <v>117</v>
      </c>
      <c r="D1285" s="40" t="s">
        <v>235</v>
      </c>
      <c r="E1285" s="22"/>
      <c r="F1285" s="28"/>
      <c r="G1285" s="28"/>
      <c r="H1285" s="22"/>
      <c r="I1285" s="48"/>
      <c r="J1285" s="8"/>
      <c r="K1285" s="24"/>
      <c r="L1285"/>
      <c r="M1285"/>
      <c r="N1285"/>
    </row>
    <row r="1286" spans="1:14" s="5" customFormat="1" ht="15" hidden="1" customHeight="1" outlineLevel="1" collapsed="1" x14ac:dyDescent="0.25">
      <c r="B1286" s="27"/>
      <c r="C1286" s="6" t="s">
        <v>132</v>
      </c>
      <c r="D1286" s="40" t="s">
        <v>235</v>
      </c>
      <c r="E1286" s="22"/>
      <c r="F1286" s="28"/>
      <c r="G1286" s="28"/>
      <c r="H1286" s="22"/>
      <c r="I1286" s="48"/>
      <c r="J1286" s="8"/>
      <c r="K1286" s="24"/>
      <c r="L1286"/>
      <c r="M1286"/>
      <c r="N1286"/>
    </row>
    <row r="1287" spans="1:14" s="5" customFormat="1" ht="15" customHeight="1" collapsed="1" x14ac:dyDescent="0.25">
      <c r="B1287" s="27" t="s">
        <v>199</v>
      </c>
      <c r="C1287" s="12"/>
      <c r="D1287" s="40"/>
      <c r="E1287" s="22">
        <v>227</v>
      </c>
      <c r="F1287" s="28">
        <v>4</v>
      </c>
      <c r="G1287" s="28">
        <v>4</v>
      </c>
      <c r="H1287" s="22">
        <v>197</v>
      </c>
      <c r="I1287" s="48">
        <f>H1287/E1287</f>
        <v>0.86784140969162993</v>
      </c>
      <c r="J1287" s="8"/>
      <c r="K1287" s="24"/>
      <c r="L1287"/>
      <c r="M1287"/>
      <c r="N1287"/>
    </row>
    <row r="1288" spans="1:14" s="5" customFormat="1" ht="15" hidden="1" customHeight="1" outlineLevel="1" collapsed="1" x14ac:dyDescent="0.25">
      <c r="B1288" s="27" t="s">
        <v>5</v>
      </c>
      <c r="C1288" s="12"/>
      <c r="D1288" s="40"/>
      <c r="E1288" s="22"/>
      <c r="F1288" s="28"/>
      <c r="G1288" s="28"/>
      <c r="H1288" s="22"/>
      <c r="I1288" s="48"/>
      <c r="J1288" s="8"/>
      <c r="K1288" s="24"/>
      <c r="L1288"/>
      <c r="M1288"/>
      <c r="N1288"/>
    </row>
    <row r="1289" spans="1:14" s="5" customFormat="1" ht="15" hidden="1" customHeight="1" outlineLevel="1" collapsed="1" x14ac:dyDescent="0.25">
      <c r="B1289" s="27" t="s">
        <v>0</v>
      </c>
      <c r="C1289" s="43" t="s">
        <v>216</v>
      </c>
      <c r="D1289" s="40" t="s">
        <v>235</v>
      </c>
      <c r="E1289" s="22"/>
      <c r="F1289" s="28"/>
      <c r="G1289" s="29"/>
      <c r="H1289" s="22"/>
      <c r="I1289" s="48"/>
      <c r="J1289" s="8"/>
      <c r="K1289" s="24"/>
      <c r="L1289"/>
      <c r="M1289"/>
      <c r="N1289"/>
    </row>
    <row r="1290" spans="1:14" s="5" customFormat="1" ht="15" hidden="1" customHeight="1" outlineLevel="1" collapsed="1" x14ac:dyDescent="0.25">
      <c r="B1290" s="27" t="s">
        <v>0</v>
      </c>
      <c r="C1290" s="43" t="s">
        <v>136</v>
      </c>
      <c r="D1290" s="40" t="s">
        <v>235</v>
      </c>
      <c r="E1290" s="22"/>
      <c r="F1290" s="28"/>
      <c r="G1290" s="29"/>
      <c r="H1290" s="22"/>
      <c r="I1290" s="48"/>
      <c r="J1290" s="8"/>
      <c r="K1290" s="24"/>
      <c r="L1290"/>
      <c r="M1290"/>
      <c r="N1290"/>
    </row>
    <row r="1291" spans="1:14" s="5" customFormat="1" ht="15" hidden="1" customHeight="1" outlineLevel="1" collapsed="1" x14ac:dyDescent="0.25">
      <c r="B1291" s="27" t="s">
        <v>0</v>
      </c>
      <c r="C1291" s="6" t="s">
        <v>116</v>
      </c>
      <c r="D1291" s="40" t="s">
        <v>235</v>
      </c>
      <c r="E1291" s="22"/>
      <c r="F1291" s="28"/>
      <c r="G1291" s="29"/>
      <c r="H1291" s="22"/>
      <c r="I1291" s="48"/>
      <c r="K1291" s="24"/>
      <c r="L1291"/>
      <c r="M1291"/>
      <c r="N1291"/>
    </row>
    <row r="1292" spans="1:14" s="1" customFormat="1" ht="15" hidden="1" customHeight="1" outlineLevel="1" collapsed="1" x14ac:dyDescent="0.25">
      <c r="A1292" s="5"/>
      <c r="B1292" s="27"/>
      <c r="C1292" s="43" t="s">
        <v>127</v>
      </c>
      <c r="D1292" s="40"/>
      <c r="E1292" s="22"/>
      <c r="F1292" s="28"/>
      <c r="G1292" s="29"/>
      <c r="H1292" s="22"/>
      <c r="I1292" s="48"/>
      <c r="J1292" s="5"/>
      <c r="K1292" s="24"/>
      <c r="L1292"/>
      <c r="M1292"/>
      <c r="N1292"/>
    </row>
    <row r="1293" spans="1:14" s="1" customFormat="1" ht="15" hidden="1" customHeight="1" outlineLevel="1" collapsed="1" x14ac:dyDescent="0.25">
      <c r="A1293" s="5"/>
      <c r="B1293" s="27"/>
      <c r="C1293" s="43" t="s">
        <v>223</v>
      </c>
      <c r="D1293" s="40"/>
      <c r="E1293" s="22"/>
      <c r="F1293" s="28"/>
      <c r="G1293" s="29"/>
      <c r="H1293" s="22"/>
      <c r="I1293" s="48"/>
      <c r="J1293" s="8"/>
      <c r="K1293" s="24"/>
      <c r="L1293"/>
      <c r="M1293"/>
      <c r="N1293"/>
    </row>
    <row r="1294" spans="1:14" s="5" customFormat="1" ht="15" hidden="1" customHeight="1" outlineLevel="1" x14ac:dyDescent="0.25">
      <c r="B1294" s="27"/>
      <c r="C1294" s="43" t="s">
        <v>220</v>
      </c>
      <c r="D1294" s="40" t="s">
        <v>235</v>
      </c>
      <c r="E1294" s="22"/>
      <c r="F1294" s="28"/>
      <c r="G1294" s="29"/>
      <c r="H1294" s="22"/>
      <c r="I1294" s="48"/>
      <c r="J1294" s="8"/>
      <c r="K1294" s="24"/>
    </row>
    <row r="1295" spans="1:14" s="1" customFormat="1" ht="15" hidden="1" customHeight="1" outlineLevel="1" collapsed="1" x14ac:dyDescent="0.25">
      <c r="A1295" s="5"/>
      <c r="B1295" s="27" t="s">
        <v>0</v>
      </c>
      <c r="C1295" s="6" t="s">
        <v>117</v>
      </c>
      <c r="D1295" s="40" t="s">
        <v>235</v>
      </c>
      <c r="E1295" s="22"/>
      <c r="F1295" s="28"/>
      <c r="G1295" s="29"/>
      <c r="H1295" s="22"/>
      <c r="I1295" s="48"/>
      <c r="J1295" s="8"/>
      <c r="K1295" s="24"/>
      <c r="L1295"/>
      <c r="M1295"/>
      <c r="N1295"/>
    </row>
    <row r="1296" spans="1:14" s="5" customFormat="1" ht="15" hidden="1" customHeight="1" outlineLevel="1" collapsed="1" x14ac:dyDescent="0.25">
      <c r="B1296" s="27"/>
      <c r="C1296" s="43" t="s">
        <v>143</v>
      </c>
      <c r="D1296" s="40" t="s">
        <v>235</v>
      </c>
      <c r="E1296" s="22"/>
      <c r="F1296" s="28"/>
      <c r="G1296" s="29"/>
      <c r="H1296" s="22"/>
      <c r="I1296" s="48"/>
      <c r="J1296" s="8"/>
      <c r="K1296" s="24"/>
      <c r="L1296"/>
      <c r="M1296"/>
      <c r="N1296"/>
    </row>
    <row r="1297" spans="1:14" s="5" customFormat="1" ht="15" hidden="1" customHeight="1" outlineLevel="1" x14ac:dyDescent="0.25">
      <c r="B1297" s="27"/>
      <c r="C1297" s="43" t="s">
        <v>128</v>
      </c>
      <c r="D1297" s="40" t="s">
        <v>235</v>
      </c>
      <c r="E1297" s="22"/>
      <c r="F1297" s="28"/>
      <c r="G1297" s="29"/>
      <c r="H1297" s="22"/>
      <c r="I1297" s="48"/>
      <c r="J1297" s="8"/>
      <c r="K1297" s="24"/>
    </row>
    <row r="1298" spans="1:14" s="1" customFormat="1" ht="15" hidden="1" customHeight="1" outlineLevel="1" collapsed="1" x14ac:dyDescent="0.25">
      <c r="A1298" s="5"/>
      <c r="B1298" s="27"/>
      <c r="C1298" s="43" t="s">
        <v>132</v>
      </c>
      <c r="D1298" s="40" t="s">
        <v>235</v>
      </c>
      <c r="E1298" s="22"/>
      <c r="F1298" s="28"/>
      <c r="G1298" s="29"/>
      <c r="H1298" s="22"/>
      <c r="I1298" s="48"/>
      <c r="J1298" s="8"/>
      <c r="K1298" s="24"/>
      <c r="L1298"/>
      <c r="M1298"/>
      <c r="N1298"/>
    </row>
    <row r="1299" spans="1:14" s="1" customFormat="1" ht="15" hidden="1" customHeight="1" outlineLevel="1" collapsed="1" x14ac:dyDescent="0.25">
      <c r="A1299" s="5"/>
      <c r="B1299" s="27"/>
      <c r="C1299" s="43" t="s">
        <v>129</v>
      </c>
      <c r="D1299" s="40" t="s">
        <v>235</v>
      </c>
      <c r="E1299" s="22"/>
      <c r="F1299" s="28"/>
      <c r="G1299" s="29"/>
      <c r="H1299" s="22"/>
      <c r="I1299" s="48"/>
      <c r="J1299" s="8"/>
      <c r="K1299" s="24"/>
      <c r="L1299"/>
      <c r="M1299"/>
      <c r="N1299"/>
    </row>
    <row r="1300" spans="1:14" s="5" customFormat="1" ht="15" hidden="1" customHeight="1" outlineLevel="1" collapsed="1" x14ac:dyDescent="0.25">
      <c r="B1300" s="27"/>
      <c r="C1300" s="43" t="s">
        <v>218</v>
      </c>
      <c r="D1300" s="40"/>
      <c r="E1300" s="22"/>
      <c r="F1300" s="28"/>
      <c r="G1300" s="29"/>
      <c r="H1300" s="22"/>
      <c r="I1300" s="48"/>
      <c r="J1300" s="8"/>
      <c r="K1300" s="24"/>
      <c r="L1300"/>
      <c r="M1300"/>
      <c r="N1300"/>
    </row>
    <row r="1301" spans="1:14" s="5" customFormat="1" ht="15" hidden="1" customHeight="1" outlineLevel="1" collapsed="1" x14ac:dyDescent="0.25">
      <c r="B1301" s="27"/>
      <c r="C1301" s="43" t="s">
        <v>134</v>
      </c>
      <c r="D1301" s="40"/>
      <c r="E1301" s="22"/>
      <c r="F1301" s="28"/>
      <c r="G1301" s="29"/>
      <c r="H1301" s="22"/>
      <c r="I1301" s="48"/>
      <c r="J1301" s="8"/>
      <c r="K1301" s="24"/>
      <c r="L1301"/>
      <c r="M1301"/>
      <c r="N1301"/>
    </row>
    <row r="1302" spans="1:14" s="5" customFormat="1" ht="15" customHeight="1" collapsed="1" x14ac:dyDescent="0.25">
      <c r="B1302" s="27" t="s">
        <v>156</v>
      </c>
      <c r="C1302" s="12"/>
      <c r="D1302" s="40"/>
      <c r="E1302" s="22">
        <v>228</v>
      </c>
      <c r="F1302" s="28">
        <v>12</v>
      </c>
      <c r="G1302" s="28">
        <v>9</v>
      </c>
      <c r="H1302" s="22">
        <v>156</v>
      </c>
      <c r="I1302" s="48">
        <f>H1302/E1302</f>
        <v>0.68421052631578949</v>
      </c>
      <c r="J1302" s="8"/>
      <c r="K1302" s="24"/>
      <c r="L1302"/>
      <c r="M1302"/>
      <c r="N1302"/>
    </row>
    <row r="1303" spans="1:14" s="5" customFormat="1" ht="15" hidden="1" customHeight="1" outlineLevel="1" x14ac:dyDescent="0.25">
      <c r="B1303" s="27" t="s">
        <v>89</v>
      </c>
      <c r="C1303" s="12"/>
      <c r="D1303" s="40"/>
      <c r="E1303" s="22"/>
      <c r="F1303" s="28"/>
      <c r="G1303" s="28"/>
      <c r="H1303" s="22"/>
      <c r="I1303" s="48"/>
      <c r="J1303" s="8"/>
      <c r="K1303" s="24"/>
      <c r="L1303"/>
      <c r="M1303"/>
      <c r="N1303"/>
    </row>
    <row r="1304" spans="1:14" s="5" customFormat="1" ht="15" hidden="1" customHeight="1" outlineLevel="1" collapsed="1" x14ac:dyDescent="0.25">
      <c r="B1304" s="27" t="s">
        <v>0</v>
      </c>
      <c r="C1304" s="43" t="s">
        <v>216</v>
      </c>
      <c r="D1304" s="40" t="s">
        <v>235</v>
      </c>
      <c r="E1304" s="22"/>
      <c r="F1304" s="28"/>
      <c r="G1304" s="28"/>
      <c r="H1304" s="22"/>
      <c r="I1304" s="48"/>
      <c r="J1304" s="8"/>
      <c r="K1304" s="24"/>
      <c r="L1304"/>
      <c r="M1304"/>
      <c r="N1304"/>
    </row>
    <row r="1305" spans="1:14" s="5" customFormat="1" ht="15" hidden="1" customHeight="1" outlineLevel="1" x14ac:dyDescent="0.25">
      <c r="B1305" s="27"/>
      <c r="C1305" s="43" t="s">
        <v>133</v>
      </c>
      <c r="D1305" s="40"/>
      <c r="E1305" s="22"/>
      <c r="F1305" s="28"/>
      <c r="G1305" s="28"/>
      <c r="H1305" s="22"/>
      <c r="I1305" s="48"/>
      <c r="J1305" s="8"/>
      <c r="K1305" s="24"/>
    </row>
    <row r="1306" spans="1:14" s="5" customFormat="1" ht="15" hidden="1" customHeight="1" outlineLevel="1" collapsed="1" x14ac:dyDescent="0.25">
      <c r="B1306" s="27"/>
      <c r="C1306" s="43" t="s">
        <v>217</v>
      </c>
      <c r="D1306" s="40"/>
      <c r="E1306" s="22"/>
      <c r="F1306" s="28"/>
      <c r="G1306" s="28"/>
      <c r="H1306" s="22"/>
      <c r="I1306" s="48"/>
      <c r="J1306" s="8"/>
      <c r="K1306" s="24"/>
      <c r="L1306"/>
      <c r="M1306"/>
      <c r="N1306"/>
    </row>
    <row r="1307" spans="1:14" s="5" customFormat="1" ht="15" hidden="1" customHeight="1" outlineLevel="1" x14ac:dyDescent="0.25">
      <c r="B1307" s="27" t="s">
        <v>0</v>
      </c>
      <c r="C1307" s="6" t="s">
        <v>116</v>
      </c>
      <c r="D1307" s="40" t="s">
        <v>235</v>
      </c>
      <c r="E1307" s="22"/>
      <c r="F1307" s="28"/>
      <c r="G1307" s="28"/>
      <c r="H1307" s="22"/>
      <c r="I1307" s="48"/>
      <c r="J1307" s="8"/>
      <c r="K1307" s="24"/>
    </row>
    <row r="1308" spans="1:14" s="4" customFormat="1" ht="15" hidden="1" customHeight="1" outlineLevel="1" collapsed="1" x14ac:dyDescent="0.25">
      <c r="A1308" s="5"/>
      <c r="B1308" s="27" t="s">
        <v>0</v>
      </c>
      <c r="C1308" s="43" t="s">
        <v>127</v>
      </c>
      <c r="D1308" s="40"/>
      <c r="E1308" s="22"/>
      <c r="F1308" s="28"/>
      <c r="G1308" s="28"/>
      <c r="H1308" s="22"/>
      <c r="I1308" s="48"/>
      <c r="J1308" s="8"/>
      <c r="K1308" s="24"/>
      <c r="L1308"/>
      <c r="M1308"/>
      <c r="N1308"/>
    </row>
    <row r="1309" spans="1:14" s="5" customFormat="1" ht="15" hidden="1" customHeight="1" outlineLevel="1" collapsed="1" x14ac:dyDescent="0.25">
      <c r="B1309" s="27" t="s">
        <v>0</v>
      </c>
      <c r="C1309" s="6" t="s">
        <v>117</v>
      </c>
      <c r="D1309" s="40" t="s">
        <v>235</v>
      </c>
      <c r="E1309" s="22"/>
      <c r="F1309" s="28"/>
      <c r="G1309" s="28"/>
      <c r="H1309" s="22"/>
      <c r="I1309" s="48"/>
      <c r="J1309" s="8"/>
      <c r="K1309" s="24"/>
      <c r="L1309"/>
      <c r="M1309"/>
      <c r="N1309"/>
    </row>
    <row r="1310" spans="1:14" s="5" customFormat="1" ht="15" hidden="1" customHeight="1" outlineLevel="1" collapsed="1" x14ac:dyDescent="0.25">
      <c r="B1310" s="27"/>
      <c r="C1310" s="43" t="s">
        <v>128</v>
      </c>
      <c r="D1310" s="40"/>
      <c r="E1310" s="22"/>
      <c r="F1310" s="28"/>
      <c r="G1310" s="28"/>
      <c r="H1310" s="22"/>
      <c r="I1310" s="48"/>
      <c r="J1310" s="8"/>
      <c r="K1310" s="24"/>
      <c r="L1310"/>
      <c r="M1310"/>
      <c r="N1310"/>
    </row>
    <row r="1311" spans="1:14" s="4" customFormat="1" ht="15" hidden="1" customHeight="1" outlineLevel="1" collapsed="1" x14ac:dyDescent="0.25">
      <c r="A1311" s="5"/>
      <c r="B1311" s="27"/>
      <c r="C1311" s="6" t="s">
        <v>129</v>
      </c>
      <c r="D1311" s="40" t="s">
        <v>235</v>
      </c>
      <c r="E1311" s="22"/>
      <c r="F1311" s="28"/>
      <c r="G1311" s="28"/>
      <c r="H1311" s="22"/>
      <c r="I1311" s="48"/>
      <c r="J1311" s="8"/>
      <c r="K1311" s="24"/>
      <c r="L1311"/>
      <c r="M1311"/>
      <c r="N1311"/>
    </row>
    <row r="1312" spans="1:14" s="1" customFormat="1" ht="15" hidden="1" customHeight="1" outlineLevel="1" collapsed="1" x14ac:dyDescent="0.25">
      <c r="A1312" s="5"/>
      <c r="B1312" s="27" t="s">
        <v>0</v>
      </c>
      <c r="C1312" s="43" t="s">
        <v>134</v>
      </c>
      <c r="D1312" s="40"/>
      <c r="E1312" s="22"/>
      <c r="F1312" s="28"/>
      <c r="G1312" s="28"/>
      <c r="H1312" s="22"/>
      <c r="I1312" s="48"/>
      <c r="J1312" s="8"/>
      <c r="K1312" s="24"/>
      <c r="L1312"/>
      <c r="M1312"/>
      <c r="N1312"/>
    </row>
    <row r="1313" spans="2:14" s="5" customFormat="1" ht="15" customHeight="1" collapsed="1" x14ac:dyDescent="0.25">
      <c r="B1313" s="27" t="s">
        <v>89</v>
      </c>
      <c r="C1313" s="12"/>
      <c r="D1313" s="40"/>
      <c r="E1313" s="22">
        <v>234</v>
      </c>
      <c r="F1313" s="28">
        <v>8</v>
      </c>
      <c r="G1313" s="28">
        <v>4</v>
      </c>
      <c r="H1313" s="22">
        <v>153</v>
      </c>
      <c r="I1313" s="48">
        <f>H1313/E1313</f>
        <v>0.65384615384615385</v>
      </c>
      <c r="J1313" s="8"/>
      <c r="K1313" s="24"/>
    </row>
    <row r="1314" spans="2:14" ht="15" hidden="1" customHeight="1" outlineLevel="1" x14ac:dyDescent="0.25">
      <c r="B1314" s="27" t="s">
        <v>126</v>
      </c>
      <c r="C1314" s="6"/>
      <c r="E1314" s="22"/>
      <c r="F1314" s="28"/>
      <c r="G1314" s="28"/>
      <c r="H1314" s="22"/>
      <c r="I1314" s="48"/>
      <c r="J1314" s="8"/>
      <c r="K1314" s="24"/>
    </row>
    <row r="1315" spans="2:14" ht="15" hidden="1" customHeight="1" outlineLevel="1" collapsed="1" x14ac:dyDescent="0.25">
      <c r="B1315" s="27"/>
      <c r="C1315" s="43" t="s">
        <v>216</v>
      </c>
      <c r="E1315" s="22"/>
      <c r="F1315" s="28"/>
      <c r="G1315" s="28"/>
      <c r="H1315" s="22"/>
      <c r="I1315" s="48"/>
      <c r="J1315" s="8"/>
      <c r="K1315" s="24"/>
    </row>
    <row r="1316" spans="2:14" s="5" customFormat="1" ht="15" hidden="1" customHeight="1" outlineLevel="1" collapsed="1" x14ac:dyDescent="0.25">
      <c r="B1316" s="27"/>
      <c r="C1316" s="6" t="s">
        <v>133</v>
      </c>
      <c r="D1316" s="40" t="s">
        <v>235</v>
      </c>
      <c r="E1316" s="22"/>
      <c r="F1316" s="28"/>
      <c r="G1316" s="28"/>
      <c r="H1316" s="22"/>
      <c r="I1316" s="48"/>
      <c r="J1316" s="8"/>
      <c r="K1316" s="24"/>
    </row>
    <row r="1317" spans="2:14" s="5" customFormat="1" ht="15" hidden="1" customHeight="1" outlineLevel="1" x14ac:dyDescent="0.25">
      <c r="B1317" s="27"/>
      <c r="C1317" s="43" t="s">
        <v>136</v>
      </c>
      <c r="D1317" s="40"/>
      <c r="E1317" s="22"/>
      <c r="F1317" s="28"/>
      <c r="G1317" s="28"/>
      <c r="H1317" s="22"/>
      <c r="I1317" s="48"/>
      <c r="J1317" s="8"/>
      <c r="K1317" s="24"/>
    </row>
    <row r="1318" spans="2:14" ht="15" hidden="1" customHeight="1" outlineLevel="1" collapsed="1" x14ac:dyDescent="0.25">
      <c r="B1318" s="27"/>
      <c r="C1318" s="6" t="s">
        <v>116</v>
      </c>
      <c r="D1318" s="40" t="s">
        <v>235</v>
      </c>
      <c r="E1318" s="22"/>
      <c r="F1318" s="28"/>
      <c r="G1318" s="28"/>
      <c r="H1318" s="22"/>
      <c r="I1318" s="48"/>
      <c r="J1318" s="8"/>
      <c r="K1318" s="24"/>
    </row>
    <row r="1319" spans="2:14" s="5" customFormat="1" ht="15" hidden="1" customHeight="1" outlineLevel="1" collapsed="1" x14ac:dyDescent="0.25">
      <c r="B1319" s="27"/>
      <c r="C1319" s="43" t="s">
        <v>127</v>
      </c>
      <c r="D1319" s="40"/>
      <c r="E1319" s="22"/>
      <c r="F1319" s="28"/>
      <c r="G1319" s="28"/>
      <c r="H1319" s="22"/>
      <c r="I1319" s="48"/>
      <c r="J1319" s="8"/>
      <c r="K1319" s="24"/>
      <c r="L1319"/>
      <c r="M1319"/>
      <c r="N1319"/>
    </row>
    <row r="1320" spans="2:14" s="5" customFormat="1" ht="15" hidden="1" customHeight="1" outlineLevel="1" collapsed="1" x14ac:dyDescent="0.25">
      <c r="B1320" s="27"/>
      <c r="C1320" s="43" t="s">
        <v>223</v>
      </c>
      <c r="D1320" s="40"/>
      <c r="E1320" s="22"/>
      <c r="F1320" s="28"/>
      <c r="G1320" s="28"/>
      <c r="H1320" s="22"/>
      <c r="I1320" s="48"/>
      <c r="J1320" s="8"/>
      <c r="K1320" s="24"/>
      <c r="L1320"/>
      <c r="M1320"/>
      <c r="N1320"/>
    </row>
    <row r="1321" spans="2:14" s="5" customFormat="1" ht="15" hidden="1" customHeight="1" outlineLevel="1" collapsed="1" x14ac:dyDescent="0.25">
      <c r="B1321" s="27"/>
      <c r="C1321" s="43" t="s">
        <v>220</v>
      </c>
      <c r="D1321" s="40"/>
      <c r="E1321" s="22"/>
      <c r="F1321" s="28"/>
      <c r="G1321" s="28"/>
      <c r="H1321" s="22"/>
      <c r="I1321" s="48"/>
      <c r="J1321" s="8"/>
      <c r="K1321" s="24"/>
      <c r="L1321"/>
      <c r="M1321"/>
      <c r="N1321"/>
    </row>
    <row r="1322" spans="2:14" s="5" customFormat="1" ht="15" hidden="1" customHeight="1" outlineLevel="1" collapsed="1" x14ac:dyDescent="0.25">
      <c r="B1322" s="27"/>
      <c r="C1322" s="43" t="s">
        <v>143</v>
      </c>
      <c r="D1322" s="40"/>
      <c r="E1322" s="22"/>
      <c r="F1322" s="28"/>
      <c r="G1322" s="28"/>
      <c r="H1322" s="22"/>
      <c r="I1322" s="48"/>
      <c r="J1322" s="8"/>
      <c r="K1322" s="24"/>
      <c r="L1322"/>
      <c r="M1322"/>
      <c r="N1322"/>
    </row>
    <row r="1323" spans="2:14" s="5" customFormat="1" ht="15" hidden="1" customHeight="1" outlineLevel="1" x14ac:dyDescent="0.25">
      <c r="B1323" s="27"/>
      <c r="C1323" s="43" t="s">
        <v>128</v>
      </c>
      <c r="D1323" s="40"/>
      <c r="E1323" s="22"/>
      <c r="F1323" s="28"/>
      <c r="G1323" s="28"/>
      <c r="H1323" s="22"/>
      <c r="I1323" s="48"/>
      <c r="J1323" s="8"/>
      <c r="K1323" s="24"/>
      <c r="L1323"/>
      <c r="M1323"/>
      <c r="N1323"/>
    </row>
    <row r="1324" spans="2:14" s="5" customFormat="1" ht="15" hidden="1" customHeight="1" outlineLevel="1" x14ac:dyDescent="0.25">
      <c r="B1324" s="27"/>
      <c r="C1324" s="43" t="s">
        <v>132</v>
      </c>
      <c r="D1324" s="40"/>
      <c r="E1324" s="22"/>
      <c r="F1324" s="28"/>
      <c r="G1324" s="28"/>
      <c r="H1324" s="22"/>
      <c r="I1324" s="48"/>
      <c r="J1324" s="8"/>
      <c r="K1324" s="24"/>
    </row>
    <row r="1325" spans="2:14" s="5" customFormat="1" ht="15" hidden="1" customHeight="1" outlineLevel="1" collapsed="1" x14ac:dyDescent="0.25">
      <c r="B1325" s="27"/>
      <c r="C1325" s="43" t="s">
        <v>129</v>
      </c>
      <c r="D1325" s="40"/>
      <c r="E1325" s="22"/>
      <c r="F1325" s="28"/>
      <c r="G1325" s="28"/>
      <c r="H1325" s="22"/>
      <c r="I1325" s="48"/>
      <c r="J1325" s="8"/>
      <c r="K1325" s="24"/>
      <c r="L1325"/>
      <c r="M1325"/>
      <c r="N1325"/>
    </row>
    <row r="1326" spans="2:14" ht="15" hidden="1" customHeight="1" outlineLevel="1" collapsed="1" x14ac:dyDescent="0.25">
      <c r="B1326" s="27"/>
      <c r="C1326" s="43" t="s">
        <v>218</v>
      </c>
      <c r="E1326" s="22"/>
      <c r="F1326" s="28"/>
      <c r="G1326" s="28"/>
      <c r="H1326" s="22"/>
      <c r="I1326" s="48"/>
      <c r="J1326" s="5"/>
      <c r="K1326" s="24"/>
    </row>
    <row r="1327" spans="2:14" ht="15" hidden="1" customHeight="1" outlineLevel="1" collapsed="1" x14ac:dyDescent="0.25">
      <c r="B1327" s="27"/>
      <c r="C1327" s="43" t="s">
        <v>134</v>
      </c>
      <c r="E1327" s="22"/>
      <c r="F1327" s="28"/>
      <c r="G1327" s="28"/>
      <c r="H1327" s="22"/>
      <c r="I1327" s="48"/>
      <c r="J1327" s="5"/>
      <c r="K1327" s="24"/>
    </row>
    <row r="1328" spans="2:14" ht="15" customHeight="1" collapsed="1" x14ac:dyDescent="0.25">
      <c r="B1328" s="27" t="s">
        <v>126</v>
      </c>
      <c r="E1328" s="22">
        <v>242</v>
      </c>
      <c r="F1328" s="28">
        <v>12</v>
      </c>
      <c r="G1328" s="28">
        <v>2</v>
      </c>
      <c r="H1328" s="39" t="s">
        <v>215</v>
      </c>
      <c r="I1328" s="50" t="s">
        <v>215</v>
      </c>
      <c r="J1328" s="5"/>
      <c r="K1328" s="24"/>
    </row>
    <row r="1329" spans="2:14" ht="15" hidden="1" customHeight="1" outlineLevel="1" collapsed="1" x14ac:dyDescent="0.25">
      <c r="B1329" s="27" t="s">
        <v>31</v>
      </c>
      <c r="C1329" s="12"/>
      <c r="E1329" s="22"/>
      <c r="F1329" s="28"/>
      <c r="G1329" s="28"/>
      <c r="H1329" s="22"/>
      <c r="I1329" s="48"/>
      <c r="J1329" s="8"/>
      <c r="K1329" s="24"/>
    </row>
    <row r="1330" spans="2:14" ht="15" hidden="1" customHeight="1" outlineLevel="1" collapsed="1" x14ac:dyDescent="0.25">
      <c r="B1330" s="27" t="s">
        <v>0</v>
      </c>
      <c r="C1330" s="43" t="s">
        <v>216</v>
      </c>
      <c r="D1330" s="40" t="s">
        <v>235</v>
      </c>
      <c r="E1330" s="22"/>
      <c r="F1330" s="28"/>
      <c r="G1330" s="28"/>
      <c r="H1330" s="22"/>
      <c r="I1330" s="48"/>
      <c r="J1330" s="8"/>
      <c r="K1330" s="24"/>
    </row>
    <row r="1331" spans="2:14" s="5" customFormat="1" ht="15" hidden="1" customHeight="1" outlineLevel="1" collapsed="1" x14ac:dyDescent="0.25">
      <c r="B1331" s="27" t="s">
        <v>0</v>
      </c>
      <c r="C1331" s="43" t="s">
        <v>133</v>
      </c>
      <c r="D1331" s="40" t="s">
        <v>235</v>
      </c>
      <c r="E1331" s="22"/>
      <c r="F1331" s="28"/>
      <c r="G1331" s="28"/>
      <c r="H1331" s="22"/>
      <c r="I1331" s="48"/>
      <c r="J1331" s="8"/>
      <c r="K1331" s="24"/>
      <c r="L1331"/>
      <c r="M1331"/>
      <c r="N1331"/>
    </row>
    <row r="1332" spans="2:14" s="5" customFormat="1" ht="15" hidden="1" customHeight="1" outlineLevel="1" x14ac:dyDescent="0.25">
      <c r="B1332" s="27"/>
      <c r="C1332" s="43" t="s">
        <v>217</v>
      </c>
      <c r="D1332" s="40" t="s">
        <v>235</v>
      </c>
      <c r="E1332" s="22"/>
      <c r="F1332" s="28"/>
      <c r="G1332" s="28"/>
      <c r="H1332" s="22"/>
      <c r="I1332" s="48"/>
      <c r="J1332" s="8"/>
      <c r="K1332" s="24"/>
    </row>
    <row r="1333" spans="2:14" s="5" customFormat="1" ht="15" hidden="1" customHeight="1" outlineLevel="1" collapsed="1" x14ac:dyDescent="0.25">
      <c r="B1333" s="27"/>
      <c r="C1333" s="43" t="s">
        <v>116</v>
      </c>
      <c r="D1333" s="40" t="s">
        <v>235</v>
      </c>
      <c r="E1333" s="22"/>
      <c r="F1333" s="28"/>
      <c r="G1333" s="28"/>
      <c r="H1333" s="22"/>
      <c r="I1333" s="48"/>
      <c r="J1333" s="8"/>
      <c r="K1333" s="24"/>
      <c r="L1333"/>
      <c r="M1333"/>
      <c r="N1333"/>
    </row>
    <row r="1334" spans="2:14" s="5" customFormat="1" ht="15" hidden="1" customHeight="1" outlineLevel="1" x14ac:dyDescent="0.25">
      <c r="B1334" s="27"/>
      <c r="C1334" s="43" t="s">
        <v>127</v>
      </c>
      <c r="D1334" s="40"/>
      <c r="E1334" s="22"/>
      <c r="F1334" s="28"/>
      <c r="G1334" s="28"/>
      <c r="H1334" s="22"/>
      <c r="I1334" s="48"/>
      <c r="J1334" s="8"/>
      <c r="K1334" s="24"/>
      <c r="L1334"/>
      <c r="M1334"/>
      <c r="N1334"/>
    </row>
    <row r="1335" spans="2:14" s="5" customFormat="1" ht="15" hidden="1" customHeight="1" outlineLevel="1" collapsed="1" x14ac:dyDescent="0.25">
      <c r="B1335" s="27"/>
      <c r="C1335" s="6" t="s">
        <v>211</v>
      </c>
      <c r="D1335" s="40" t="s">
        <v>235</v>
      </c>
      <c r="E1335" s="22"/>
      <c r="F1335" s="28"/>
      <c r="G1335" s="28"/>
      <c r="H1335" s="22"/>
      <c r="I1335" s="48"/>
      <c r="J1335" s="8"/>
      <c r="K1335" s="24"/>
      <c r="L1335"/>
      <c r="M1335"/>
      <c r="N1335"/>
    </row>
    <row r="1336" spans="2:14" s="5" customFormat="1" ht="15" hidden="1" customHeight="1" outlineLevel="1" x14ac:dyDescent="0.25">
      <c r="B1336" s="27"/>
      <c r="C1336" s="6" t="s">
        <v>117</v>
      </c>
      <c r="D1336" s="40" t="s">
        <v>235</v>
      </c>
      <c r="E1336" s="22"/>
      <c r="F1336" s="28"/>
      <c r="G1336" s="28"/>
      <c r="H1336" s="22"/>
      <c r="I1336" s="48"/>
      <c r="J1336" s="8"/>
      <c r="K1336" s="24"/>
    </row>
    <row r="1337" spans="2:14" s="5" customFormat="1" ht="15" hidden="1" customHeight="1" outlineLevel="1" x14ac:dyDescent="0.25">
      <c r="B1337" s="27"/>
      <c r="C1337" s="43" t="s">
        <v>128</v>
      </c>
      <c r="D1337" s="40" t="s">
        <v>235</v>
      </c>
      <c r="E1337" s="22"/>
      <c r="F1337" s="28"/>
      <c r="G1337" s="28"/>
      <c r="H1337" s="22"/>
      <c r="I1337" s="48"/>
      <c r="J1337" s="8"/>
      <c r="K1337" s="24"/>
    </row>
    <row r="1338" spans="2:14" s="5" customFormat="1" ht="15" hidden="1" customHeight="1" outlineLevel="1" collapsed="1" x14ac:dyDescent="0.25">
      <c r="B1338" s="27"/>
      <c r="C1338" s="43" t="s">
        <v>205</v>
      </c>
      <c r="D1338" s="40" t="s">
        <v>235</v>
      </c>
      <c r="E1338" s="22"/>
      <c r="F1338" s="28"/>
      <c r="G1338" s="28"/>
      <c r="H1338" s="22"/>
      <c r="I1338" s="48"/>
      <c r="J1338" s="8"/>
      <c r="K1338" s="24"/>
      <c r="L1338"/>
      <c r="M1338"/>
      <c r="N1338"/>
    </row>
    <row r="1339" spans="2:14" s="5" customFormat="1" ht="15" hidden="1" customHeight="1" outlineLevel="1" x14ac:dyDescent="0.25">
      <c r="B1339" s="27"/>
      <c r="C1339" s="43" t="s">
        <v>129</v>
      </c>
      <c r="D1339" s="40" t="s">
        <v>235</v>
      </c>
      <c r="E1339" s="22"/>
      <c r="F1339" s="28"/>
      <c r="G1339" s="28"/>
      <c r="H1339" s="22"/>
      <c r="I1339" s="48"/>
      <c r="J1339" s="8"/>
      <c r="K1339" s="24"/>
      <c r="L1339"/>
      <c r="M1339"/>
      <c r="N1339"/>
    </row>
    <row r="1340" spans="2:14" ht="15" hidden="1" customHeight="1" outlineLevel="1" collapsed="1" x14ac:dyDescent="0.25">
      <c r="B1340" s="27"/>
      <c r="C1340" s="43" t="s">
        <v>134</v>
      </c>
      <c r="D1340" s="40" t="s">
        <v>235</v>
      </c>
      <c r="E1340" s="22"/>
      <c r="F1340" s="28"/>
      <c r="G1340" s="28"/>
      <c r="H1340" s="22"/>
      <c r="I1340" s="48"/>
      <c r="J1340" s="8"/>
      <c r="K1340" s="24"/>
    </row>
    <row r="1341" spans="2:14" ht="15" customHeight="1" collapsed="1" x14ac:dyDescent="0.25">
      <c r="B1341" s="27" t="s">
        <v>188</v>
      </c>
      <c r="C1341" s="12"/>
      <c r="E1341" s="22">
        <v>261</v>
      </c>
      <c r="F1341" s="28">
        <v>10</v>
      </c>
      <c r="G1341" s="28">
        <v>10</v>
      </c>
      <c r="H1341" s="22">
        <v>166</v>
      </c>
      <c r="I1341" s="48">
        <f>H1341/E1341</f>
        <v>0.63601532567049812</v>
      </c>
      <c r="J1341" s="8"/>
      <c r="K1341" s="24"/>
    </row>
    <row r="1342" spans="2:14" ht="15" hidden="1" customHeight="1" outlineLevel="1" collapsed="1" x14ac:dyDescent="0.25">
      <c r="B1342" s="27" t="s">
        <v>11</v>
      </c>
      <c r="C1342" s="12"/>
      <c r="E1342" s="22"/>
      <c r="F1342" s="28"/>
      <c r="G1342" s="28"/>
      <c r="H1342" s="22"/>
      <c r="I1342" s="48"/>
      <c r="J1342" s="8"/>
      <c r="K1342" s="24"/>
    </row>
    <row r="1343" spans="2:14" ht="15" hidden="1" customHeight="1" outlineLevel="1" x14ac:dyDescent="0.25">
      <c r="B1343" s="27" t="s">
        <v>0</v>
      </c>
      <c r="C1343" s="43" t="s">
        <v>216</v>
      </c>
      <c r="D1343" s="40" t="s">
        <v>235</v>
      </c>
      <c r="E1343" s="22"/>
      <c r="F1343" s="28"/>
      <c r="G1343" s="29"/>
      <c r="H1343" s="22"/>
      <c r="I1343" s="48"/>
      <c r="J1343" s="8"/>
      <c r="K1343" s="24"/>
    </row>
    <row r="1344" spans="2:14" ht="15" hidden="1" customHeight="1" outlineLevel="1" collapsed="1" x14ac:dyDescent="0.25">
      <c r="B1344" s="27" t="s">
        <v>0</v>
      </c>
      <c r="C1344" s="43" t="s">
        <v>137</v>
      </c>
      <c r="E1344" s="22"/>
      <c r="F1344" s="28"/>
      <c r="G1344" s="29"/>
      <c r="H1344" s="22"/>
      <c r="I1344" s="48"/>
      <c r="J1344" s="8"/>
      <c r="K1344" s="24"/>
    </row>
    <row r="1345" spans="1:14" ht="15" hidden="1" customHeight="1" outlineLevel="1" collapsed="1" x14ac:dyDescent="0.25">
      <c r="B1345" s="27" t="s">
        <v>0</v>
      </c>
      <c r="C1345" s="43" t="s">
        <v>136</v>
      </c>
      <c r="E1345" s="22"/>
      <c r="F1345" s="28"/>
      <c r="G1345" s="29"/>
      <c r="H1345" s="22"/>
      <c r="I1345" s="48"/>
      <c r="J1345" s="8"/>
      <c r="K1345" s="24"/>
    </row>
    <row r="1346" spans="1:14" ht="15" hidden="1" customHeight="1" outlineLevel="1" collapsed="1" x14ac:dyDescent="0.25">
      <c r="B1346" s="27"/>
      <c r="C1346" s="52" t="s">
        <v>217</v>
      </c>
      <c r="D1346" s="40" t="s">
        <v>235</v>
      </c>
      <c r="E1346" s="22"/>
      <c r="F1346" s="28"/>
      <c r="G1346" s="29"/>
      <c r="H1346" s="22"/>
      <c r="I1346" s="48"/>
      <c r="J1346" s="8"/>
      <c r="K1346" s="24"/>
    </row>
    <row r="1347" spans="1:14" ht="15" hidden="1" customHeight="1" outlineLevel="1" collapsed="1" x14ac:dyDescent="0.25">
      <c r="B1347" s="27"/>
      <c r="C1347" s="6" t="s">
        <v>116</v>
      </c>
      <c r="D1347" s="40" t="s">
        <v>235</v>
      </c>
      <c r="E1347" s="22"/>
      <c r="F1347" s="28"/>
      <c r="G1347" s="29"/>
      <c r="H1347" s="22"/>
      <c r="I1347" s="48"/>
      <c r="J1347" s="8"/>
      <c r="K1347" s="24"/>
    </row>
    <row r="1348" spans="1:14" ht="15" hidden="1" customHeight="1" outlineLevel="1" collapsed="1" x14ac:dyDescent="0.25">
      <c r="B1348" s="27"/>
      <c r="C1348" s="43" t="s">
        <v>127</v>
      </c>
      <c r="E1348" s="22"/>
      <c r="F1348" s="28"/>
      <c r="G1348" s="29"/>
      <c r="H1348" s="22"/>
      <c r="I1348" s="48"/>
      <c r="J1348" s="8"/>
      <c r="K1348" s="24"/>
    </row>
    <row r="1349" spans="1:14" ht="15" hidden="1" customHeight="1" outlineLevel="1" collapsed="1" x14ac:dyDescent="0.25">
      <c r="B1349" s="27"/>
      <c r="C1349" s="43" t="s">
        <v>222</v>
      </c>
      <c r="E1349" s="22"/>
      <c r="F1349" s="28"/>
      <c r="G1349" s="29"/>
      <c r="H1349" s="22"/>
      <c r="I1349" s="48"/>
      <c r="J1349" s="8"/>
      <c r="K1349" s="24"/>
    </row>
    <row r="1350" spans="1:14" s="1" customFormat="1" ht="15" hidden="1" customHeight="1" outlineLevel="1" collapsed="1" x14ac:dyDescent="0.25">
      <c r="A1350" s="5"/>
      <c r="B1350" s="27"/>
      <c r="C1350" s="6" t="s">
        <v>117</v>
      </c>
      <c r="D1350" s="40" t="s">
        <v>235</v>
      </c>
      <c r="E1350" s="22"/>
      <c r="F1350" s="28"/>
      <c r="G1350" s="29"/>
      <c r="H1350" s="22"/>
      <c r="I1350" s="48"/>
      <c r="J1350" s="8"/>
      <c r="K1350" s="24"/>
      <c r="L1350"/>
      <c r="M1350"/>
      <c r="N1350"/>
    </row>
    <row r="1351" spans="1:14" s="1" customFormat="1" ht="15" hidden="1" customHeight="1" outlineLevel="1" collapsed="1" x14ac:dyDescent="0.25">
      <c r="A1351" s="5"/>
      <c r="B1351" s="27"/>
      <c r="C1351" s="43" t="s">
        <v>128</v>
      </c>
      <c r="D1351" s="40"/>
      <c r="E1351" s="22"/>
      <c r="F1351" s="28"/>
      <c r="G1351" s="29"/>
      <c r="H1351" s="22"/>
      <c r="I1351" s="48"/>
      <c r="J1351" s="8"/>
      <c r="K1351" s="24"/>
      <c r="L1351"/>
      <c r="M1351"/>
      <c r="N1351"/>
    </row>
    <row r="1352" spans="1:14" s="5" customFormat="1" ht="15" hidden="1" customHeight="1" outlineLevel="1" x14ac:dyDescent="0.25">
      <c r="B1352" s="27"/>
      <c r="C1352" s="43" t="s">
        <v>132</v>
      </c>
      <c r="D1352" s="40" t="s">
        <v>235</v>
      </c>
      <c r="E1352" s="22"/>
      <c r="F1352" s="28"/>
      <c r="G1352" s="29"/>
      <c r="H1352" s="22"/>
      <c r="I1352" s="48"/>
      <c r="J1352" s="8"/>
      <c r="K1352" s="24"/>
    </row>
    <row r="1353" spans="1:14" s="1" customFormat="1" ht="15" hidden="1" customHeight="1" outlineLevel="1" collapsed="1" x14ac:dyDescent="0.25">
      <c r="A1353" s="5"/>
      <c r="B1353" s="27"/>
      <c r="C1353" s="6" t="s">
        <v>129</v>
      </c>
      <c r="D1353" s="40" t="s">
        <v>235</v>
      </c>
      <c r="E1353" s="22"/>
      <c r="F1353" s="28"/>
      <c r="G1353" s="29"/>
      <c r="H1353" s="22"/>
      <c r="I1353" s="48"/>
      <c r="J1353" s="8"/>
      <c r="K1353" s="24"/>
      <c r="L1353"/>
      <c r="M1353"/>
      <c r="N1353"/>
    </row>
    <row r="1354" spans="1:14" s="1" customFormat="1" ht="15" hidden="1" customHeight="1" outlineLevel="1" collapsed="1" x14ac:dyDescent="0.25">
      <c r="A1354" s="5"/>
      <c r="B1354" s="27"/>
      <c r="C1354" s="43" t="s">
        <v>134</v>
      </c>
      <c r="D1354" s="40"/>
      <c r="E1354" s="22"/>
      <c r="F1354" s="28"/>
      <c r="G1354" s="29"/>
      <c r="H1354" s="22"/>
      <c r="I1354" s="48"/>
      <c r="J1354" s="8"/>
      <c r="K1354" s="24"/>
      <c r="L1354"/>
      <c r="M1354"/>
      <c r="N1354"/>
    </row>
    <row r="1355" spans="1:14" s="1" customFormat="1" ht="15" customHeight="1" collapsed="1" x14ac:dyDescent="0.25">
      <c r="A1355" s="5"/>
      <c r="B1355" s="27" t="s">
        <v>163</v>
      </c>
      <c r="C1355" s="12"/>
      <c r="D1355" s="40"/>
      <c r="E1355" s="22">
        <v>287</v>
      </c>
      <c r="F1355" s="28">
        <v>11</v>
      </c>
      <c r="G1355" s="28">
        <v>6</v>
      </c>
      <c r="H1355" s="22">
        <v>210</v>
      </c>
      <c r="I1355" s="48">
        <f>H1355/E1355</f>
        <v>0.73170731707317072</v>
      </c>
      <c r="J1355" s="8"/>
      <c r="K1355" s="24"/>
      <c r="L1355"/>
      <c r="M1355"/>
      <c r="N1355"/>
    </row>
    <row r="1356" spans="1:14" s="5" customFormat="1" ht="15" hidden="1" customHeight="1" outlineLevel="1" x14ac:dyDescent="0.25">
      <c r="B1356" s="27" t="s">
        <v>71</v>
      </c>
      <c r="C1356" s="12"/>
      <c r="D1356" s="40"/>
      <c r="E1356" s="22"/>
      <c r="F1356" s="28"/>
      <c r="G1356" s="28"/>
      <c r="H1356" s="22"/>
      <c r="I1356" s="48"/>
      <c r="J1356" s="8"/>
      <c r="K1356" s="24"/>
    </row>
    <row r="1357" spans="1:14" s="1" customFormat="1" ht="15" hidden="1" customHeight="1" outlineLevel="1" x14ac:dyDescent="0.25">
      <c r="A1357" s="5"/>
      <c r="B1357" s="27" t="s">
        <v>0</v>
      </c>
      <c r="C1357" s="43" t="s">
        <v>216</v>
      </c>
      <c r="D1357" s="40" t="s">
        <v>235</v>
      </c>
      <c r="E1357" s="22"/>
      <c r="F1357" s="28"/>
      <c r="G1357" s="28"/>
      <c r="H1357" s="22"/>
      <c r="I1357" s="48"/>
      <c r="J1357" s="8"/>
      <c r="K1357" s="24"/>
      <c r="L1357"/>
      <c r="M1357"/>
      <c r="N1357"/>
    </row>
    <row r="1358" spans="1:14" s="1" customFormat="1" ht="15" hidden="1" customHeight="1" outlineLevel="1" collapsed="1" x14ac:dyDescent="0.25">
      <c r="A1358" s="5"/>
      <c r="B1358" s="27" t="s">
        <v>0</v>
      </c>
      <c r="C1358" s="43" t="s">
        <v>133</v>
      </c>
      <c r="D1358" s="40" t="s">
        <v>235</v>
      </c>
      <c r="E1358" s="22"/>
      <c r="F1358" s="28"/>
      <c r="G1358" s="28"/>
      <c r="H1358" s="22"/>
      <c r="I1358" s="48"/>
      <c r="J1358" s="8"/>
      <c r="K1358" s="24"/>
      <c r="L1358"/>
      <c r="M1358"/>
      <c r="N1358"/>
    </row>
    <row r="1359" spans="1:14" ht="15" hidden="1" customHeight="1" outlineLevel="1" collapsed="1" x14ac:dyDescent="0.25">
      <c r="B1359" s="27" t="s">
        <v>0</v>
      </c>
      <c r="C1359" s="43" t="s">
        <v>217</v>
      </c>
      <c r="D1359" s="40" t="s">
        <v>235</v>
      </c>
      <c r="E1359" s="22"/>
      <c r="F1359" s="28"/>
      <c r="G1359" s="28"/>
      <c r="H1359" s="22"/>
      <c r="I1359" s="48"/>
      <c r="J1359" s="8"/>
      <c r="K1359" s="24"/>
    </row>
    <row r="1360" spans="1:14" s="5" customFormat="1" ht="15" hidden="1" customHeight="1" outlineLevel="1" collapsed="1" x14ac:dyDescent="0.25">
      <c r="B1360" s="27"/>
      <c r="C1360" s="6" t="s">
        <v>116</v>
      </c>
      <c r="D1360" s="40" t="s">
        <v>235</v>
      </c>
      <c r="E1360" s="22"/>
      <c r="F1360" s="28"/>
      <c r="G1360" s="28"/>
      <c r="H1360" s="22"/>
      <c r="I1360" s="48"/>
      <c r="J1360" s="8"/>
      <c r="K1360" s="24"/>
      <c r="L1360"/>
      <c r="M1360"/>
      <c r="N1360"/>
    </row>
    <row r="1361" spans="2:14" ht="15" hidden="1" customHeight="1" outlineLevel="1" collapsed="1" x14ac:dyDescent="0.25">
      <c r="B1361" s="27"/>
      <c r="C1361" s="43" t="s">
        <v>127</v>
      </c>
      <c r="E1361" s="22"/>
      <c r="F1361" s="28"/>
      <c r="G1361" s="28"/>
      <c r="H1361" s="22"/>
      <c r="I1361" s="48"/>
      <c r="J1361" s="8"/>
      <c r="K1361" s="24"/>
    </row>
    <row r="1362" spans="2:14" s="5" customFormat="1" ht="15" hidden="1" customHeight="1" outlineLevel="1" x14ac:dyDescent="0.25">
      <c r="B1362" s="27"/>
      <c r="C1362" s="6" t="s">
        <v>117</v>
      </c>
      <c r="D1362" s="40" t="s">
        <v>235</v>
      </c>
      <c r="E1362" s="22"/>
      <c r="F1362" s="28"/>
      <c r="G1362" s="28"/>
      <c r="H1362" s="22"/>
      <c r="I1362" s="48"/>
      <c r="J1362" s="8"/>
      <c r="K1362" s="24"/>
    </row>
    <row r="1363" spans="2:14" s="5" customFormat="1" ht="15" hidden="1" customHeight="1" outlineLevel="1" collapsed="1" x14ac:dyDescent="0.25">
      <c r="B1363" s="27"/>
      <c r="C1363" s="43" t="s">
        <v>128</v>
      </c>
      <c r="D1363" s="40"/>
      <c r="E1363" s="22"/>
      <c r="F1363" s="28"/>
      <c r="G1363" s="28"/>
      <c r="H1363" s="22"/>
      <c r="I1363" s="48"/>
      <c r="J1363" s="8"/>
      <c r="K1363" s="24"/>
      <c r="L1363"/>
      <c r="M1363"/>
      <c r="N1363"/>
    </row>
    <row r="1364" spans="2:14" s="5" customFormat="1" ht="15" hidden="1" customHeight="1" outlineLevel="1" collapsed="1" x14ac:dyDescent="0.25">
      <c r="B1364" s="27"/>
      <c r="C1364" s="6" t="s">
        <v>132</v>
      </c>
      <c r="D1364" s="40" t="s">
        <v>235</v>
      </c>
      <c r="E1364" s="22"/>
      <c r="F1364" s="28"/>
      <c r="G1364" s="28"/>
      <c r="H1364" s="22"/>
      <c r="I1364" s="48"/>
      <c r="J1364" s="8"/>
      <c r="K1364" s="24"/>
      <c r="L1364"/>
      <c r="M1364"/>
      <c r="N1364"/>
    </row>
    <row r="1365" spans="2:14" s="5" customFormat="1" ht="15" hidden="1" customHeight="1" outlineLevel="1" collapsed="1" x14ac:dyDescent="0.25">
      <c r="B1365" s="27"/>
      <c r="C1365" s="6" t="s">
        <v>218</v>
      </c>
      <c r="D1365" s="40" t="s">
        <v>235</v>
      </c>
      <c r="E1365" s="22"/>
      <c r="F1365" s="28"/>
      <c r="G1365" s="28"/>
      <c r="H1365" s="22"/>
      <c r="I1365" s="48"/>
      <c r="J1365" s="8"/>
      <c r="K1365" s="24"/>
      <c r="L1365"/>
      <c r="M1365"/>
      <c r="N1365"/>
    </row>
    <row r="1366" spans="2:14" s="5" customFormat="1" ht="15" hidden="1" customHeight="1" outlineLevel="1" collapsed="1" x14ac:dyDescent="0.25">
      <c r="B1366" s="27" t="s">
        <v>0</v>
      </c>
      <c r="C1366" s="43" t="s">
        <v>134</v>
      </c>
      <c r="D1366" s="40"/>
      <c r="E1366" s="22"/>
      <c r="F1366" s="28"/>
      <c r="G1366" s="28"/>
      <c r="H1366" s="22"/>
      <c r="I1366" s="48"/>
      <c r="J1366" s="8"/>
      <c r="K1366" s="24"/>
      <c r="L1366"/>
      <c r="M1366"/>
      <c r="N1366"/>
    </row>
    <row r="1367" spans="2:14" s="5" customFormat="1" ht="15" customHeight="1" collapsed="1" x14ac:dyDescent="0.25">
      <c r="B1367" s="27" t="s">
        <v>71</v>
      </c>
      <c r="C1367" s="12"/>
      <c r="D1367" s="40"/>
      <c r="E1367" s="22">
        <v>313</v>
      </c>
      <c r="F1367" s="28">
        <v>9</v>
      </c>
      <c r="G1367" s="28">
        <v>7</v>
      </c>
      <c r="H1367" s="22">
        <v>81</v>
      </c>
      <c r="I1367" s="48">
        <f>H1367/E1367</f>
        <v>0.25878594249201275</v>
      </c>
      <c r="J1367" s="8"/>
      <c r="K1367" s="24"/>
    </row>
    <row r="1368" spans="2:14" s="5" customFormat="1" ht="15" hidden="1" customHeight="1" outlineLevel="1" collapsed="1" x14ac:dyDescent="0.25">
      <c r="B1368" s="27" t="s">
        <v>95</v>
      </c>
      <c r="C1368" s="12"/>
      <c r="D1368" s="40"/>
      <c r="E1368" s="22"/>
      <c r="F1368" s="28"/>
      <c r="G1368" s="28"/>
      <c r="H1368" s="22"/>
      <c r="I1368" s="48"/>
      <c r="J1368" s="8"/>
      <c r="K1368" s="24"/>
      <c r="L1368"/>
      <c r="M1368"/>
      <c r="N1368"/>
    </row>
    <row r="1369" spans="2:14" s="5" customFormat="1" ht="15" hidden="1" customHeight="1" outlineLevel="1" collapsed="1" x14ac:dyDescent="0.25">
      <c r="B1369" s="27"/>
      <c r="C1369" s="43" t="s">
        <v>216</v>
      </c>
      <c r="D1369" s="40" t="s">
        <v>235</v>
      </c>
      <c r="E1369" s="22"/>
      <c r="F1369" s="28"/>
      <c r="G1369" s="28"/>
      <c r="H1369" s="22"/>
      <c r="I1369" s="48"/>
      <c r="J1369" s="8"/>
      <c r="K1369" s="24"/>
      <c r="L1369"/>
      <c r="M1369"/>
      <c r="N1369"/>
    </row>
    <row r="1370" spans="2:14" s="5" customFormat="1" ht="15" hidden="1" customHeight="1" outlineLevel="1" collapsed="1" x14ac:dyDescent="0.25">
      <c r="B1370" s="27" t="s">
        <v>0</v>
      </c>
      <c r="C1370" s="43" t="s">
        <v>133</v>
      </c>
      <c r="D1370" s="40" t="s">
        <v>235</v>
      </c>
      <c r="E1370" s="22"/>
      <c r="F1370" s="28"/>
      <c r="G1370" s="28"/>
      <c r="H1370" s="22"/>
      <c r="I1370" s="48"/>
      <c r="J1370" s="8"/>
      <c r="K1370" s="24"/>
      <c r="L1370"/>
      <c r="M1370"/>
      <c r="N1370"/>
    </row>
    <row r="1371" spans="2:14" s="5" customFormat="1" ht="15" hidden="1" customHeight="1" outlineLevel="1" collapsed="1" x14ac:dyDescent="0.25">
      <c r="B1371" s="27"/>
      <c r="C1371" s="43" t="s">
        <v>217</v>
      </c>
      <c r="D1371" s="40" t="s">
        <v>235</v>
      </c>
      <c r="E1371" s="22"/>
      <c r="F1371" s="28"/>
      <c r="G1371" s="28"/>
      <c r="H1371" s="22"/>
      <c r="I1371" s="48"/>
      <c r="J1371" s="8"/>
      <c r="K1371" s="24"/>
      <c r="L1371"/>
      <c r="M1371"/>
      <c r="N1371"/>
    </row>
    <row r="1372" spans="2:14" s="5" customFormat="1" ht="15" hidden="1" customHeight="1" outlineLevel="1" collapsed="1" x14ac:dyDescent="0.25">
      <c r="B1372" s="27" t="s">
        <v>0</v>
      </c>
      <c r="C1372" s="6" t="s">
        <v>116</v>
      </c>
      <c r="D1372" s="40" t="s">
        <v>235</v>
      </c>
      <c r="E1372" s="22"/>
      <c r="F1372" s="28"/>
      <c r="G1372" s="28"/>
      <c r="H1372" s="22"/>
      <c r="I1372" s="48"/>
      <c r="J1372" s="8"/>
      <c r="K1372" s="24"/>
      <c r="L1372"/>
      <c r="M1372"/>
      <c r="N1372"/>
    </row>
    <row r="1373" spans="2:14" ht="15" hidden="1" customHeight="1" outlineLevel="1" collapsed="1" x14ac:dyDescent="0.25">
      <c r="B1373" s="27" t="s">
        <v>0</v>
      </c>
      <c r="C1373" s="43" t="s">
        <v>127</v>
      </c>
      <c r="E1373" s="22"/>
      <c r="F1373" s="28"/>
      <c r="G1373" s="28"/>
      <c r="H1373" s="22"/>
      <c r="I1373" s="48"/>
      <c r="J1373" s="8"/>
      <c r="K1373" s="24"/>
    </row>
    <row r="1374" spans="2:14" ht="15" hidden="1" customHeight="1" outlineLevel="1" collapsed="1" x14ac:dyDescent="0.25">
      <c r="B1374" s="27"/>
      <c r="C1374" s="6" t="s">
        <v>117</v>
      </c>
      <c r="D1374" s="40" t="s">
        <v>235</v>
      </c>
      <c r="E1374" s="22"/>
      <c r="F1374" s="28"/>
      <c r="G1374" s="28"/>
      <c r="H1374" s="22"/>
      <c r="I1374" s="48"/>
      <c r="J1374" s="8"/>
      <c r="K1374" s="24"/>
    </row>
    <row r="1375" spans="2:14" ht="15" hidden="1" customHeight="1" outlineLevel="1" collapsed="1" x14ac:dyDescent="0.25">
      <c r="B1375" s="27"/>
      <c r="C1375" s="43" t="s">
        <v>143</v>
      </c>
      <c r="D1375" s="40" t="s">
        <v>235</v>
      </c>
      <c r="E1375" s="22"/>
      <c r="F1375" s="28"/>
      <c r="G1375" s="28"/>
      <c r="H1375" s="22"/>
      <c r="I1375" s="48"/>
      <c r="J1375" s="8"/>
      <c r="K1375" s="24"/>
    </row>
    <row r="1376" spans="2:14" ht="15" hidden="1" customHeight="1" outlineLevel="1" collapsed="1" x14ac:dyDescent="0.25">
      <c r="B1376" s="27"/>
      <c r="C1376" s="43" t="s">
        <v>128</v>
      </c>
      <c r="D1376" s="40" t="s">
        <v>235</v>
      </c>
      <c r="E1376" s="22"/>
      <c r="F1376" s="28"/>
      <c r="G1376" s="28"/>
      <c r="H1376" s="22"/>
      <c r="I1376" s="48"/>
      <c r="J1376" s="8"/>
      <c r="K1376" s="24"/>
    </row>
    <row r="1377" spans="1:14" s="5" customFormat="1" ht="15" hidden="1" customHeight="1" outlineLevel="1" x14ac:dyDescent="0.25">
      <c r="B1377" s="27"/>
      <c r="C1377" s="43" t="s">
        <v>132</v>
      </c>
      <c r="D1377" s="40" t="s">
        <v>235</v>
      </c>
      <c r="E1377" s="22"/>
      <c r="F1377" s="28"/>
      <c r="G1377" s="28"/>
      <c r="H1377" s="22"/>
      <c r="I1377" s="48"/>
      <c r="J1377" s="8"/>
      <c r="K1377" s="24"/>
    </row>
    <row r="1378" spans="1:14" s="5" customFormat="1" ht="15" hidden="1" customHeight="1" outlineLevel="1" collapsed="1" x14ac:dyDescent="0.25">
      <c r="B1378" s="27"/>
      <c r="C1378" s="6" t="s">
        <v>129</v>
      </c>
      <c r="D1378" s="40" t="s">
        <v>235</v>
      </c>
      <c r="E1378" s="22"/>
      <c r="F1378" s="28"/>
      <c r="G1378" s="28"/>
      <c r="H1378" s="22"/>
      <c r="I1378" s="48"/>
      <c r="J1378" s="8"/>
      <c r="K1378" s="24"/>
      <c r="L1378"/>
      <c r="M1378"/>
      <c r="N1378"/>
    </row>
    <row r="1379" spans="1:14" s="5" customFormat="1" ht="15" hidden="1" customHeight="1" outlineLevel="1" collapsed="1" x14ac:dyDescent="0.25">
      <c r="B1379" s="27"/>
      <c r="C1379" s="6" t="s">
        <v>218</v>
      </c>
      <c r="D1379" s="40" t="s">
        <v>235</v>
      </c>
      <c r="E1379" s="22"/>
      <c r="F1379" s="28"/>
      <c r="G1379" s="28"/>
      <c r="H1379" s="22"/>
      <c r="I1379" s="48"/>
      <c r="J1379" s="8"/>
      <c r="K1379" s="24"/>
      <c r="L1379"/>
      <c r="M1379"/>
      <c r="N1379"/>
    </row>
    <row r="1380" spans="1:14" ht="15" hidden="1" customHeight="1" outlineLevel="1" collapsed="1" x14ac:dyDescent="0.25">
      <c r="B1380" s="27"/>
      <c r="C1380" s="43" t="s">
        <v>134</v>
      </c>
      <c r="D1380" s="40" t="s">
        <v>235</v>
      </c>
      <c r="E1380" s="22"/>
      <c r="F1380" s="28"/>
      <c r="G1380" s="28"/>
      <c r="H1380" s="22"/>
      <c r="I1380" s="48"/>
      <c r="J1380" s="8"/>
      <c r="K1380" s="24"/>
    </row>
    <row r="1381" spans="1:14" s="4" customFormat="1" ht="15" customHeight="1" collapsed="1" x14ac:dyDescent="0.25">
      <c r="A1381" s="5"/>
      <c r="B1381" s="27" t="s">
        <v>95</v>
      </c>
      <c r="C1381" s="12"/>
      <c r="D1381" s="40"/>
      <c r="E1381" s="22">
        <v>418</v>
      </c>
      <c r="F1381" s="28">
        <v>11</v>
      </c>
      <c r="G1381" s="28">
        <v>11</v>
      </c>
      <c r="H1381" s="22">
        <v>251</v>
      </c>
      <c r="I1381" s="48">
        <f>H1381/E1381</f>
        <v>0.6004784688995215</v>
      </c>
      <c r="J1381" s="8"/>
      <c r="K1381" s="24"/>
      <c r="L1381"/>
      <c r="M1381"/>
      <c r="N1381"/>
    </row>
    <row r="1382" spans="1:14" s="5" customFormat="1" ht="15" hidden="1" customHeight="1" outlineLevel="1" x14ac:dyDescent="0.25">
      <c r="B1382" s="27" t="s">
        <v>97</v>
      </c>
      <c r="C1382" s="12"/>
      <c r="D1382" s="40"/>
      <c r="E1382" s="22"/>
      <c r="F1382" s="28"/>
      <c r="G1382" s="28"/>
      <c r="H1382" s="22"/>
      <c r="I1382" s="48"/>
      <c r="J1382" s="8"/>
      <c r="K1382" s="24"/>
    </row>
    <row r="1383" spans="1:14" s="4" customFormat="1" ht="15" hidden="1" customHeight="1" outlineLevel="1" collapsed="1" x14ac:dyDescent="0.25">
      <c r="A1383" s="5"/>
      <c r="B1383" s="27" t="s">
        <v>0</v>
      </c>
      <c r="C1383" s="43" t="s">
        <v>216</v>
      </c>
      <c r="D1383" s="40" t="s">
        <v>235</v>
      </c>
      <c r="E1383" s="22"/>
      <c r="F1383" s="28"/>
      <c r="G1383" s="28"/>
      <c r="H1383" s="22"/>
      <c r="I1383" s="48"/>
      <c r="J1383" s="8"/>
      <c r="K1383" s="24"/>
      <c r="L1383"/>
      <c r="M1383"/>
      <c r="N1383"/>
    </row>
    <row r="1384" spans="1:14" s="5" customFormat="1" ht="15" hidden="1" customHeight="1" outlineLevel="1" x14ac:dyDescent="0.25">
      <c r="B1384" s="27" t="s">
        <v>0</v>
      </c>
      <c r="C1384" s="43" t="s">
        <v>133</v>
      </c>
      <c r="D1384" s="40" t="s">
        <v>235</v>
      </c>
      <c r="E1384" s="22"/>
      <c r="F1384" s="28"/>
      <c r="G1384" s="28"/>
      <c r="H1384" s="22"/>
      <c r="I1384" s="48"/>
      <c r="J1384" s="8"/>
      <c r="K1384" s="24"/>
    </row>
    <row r="1385" spans="1:14" s="5" customFormat="1" ht="15" hidden="1" customHeight="1" outlineLevel="1" x14ac:dyDescent="0.25">
      <c r="B1385" s="27"/>
      <c r="C1385" s="43" t="s">
        <v>217</v>
      </c>
      <c r="D1385" s="40" t="s">
        <v>235</v>
      </c>
      <c r="E1385" s="22"/>
      <c r="F1385" s="28"/>
      <c r="G1385" s="28"/>
      <c r="H1385" s="22"/>
      <c r="I1385" s="48"/>
      <c r="J1385" s="8"/>
      <c r="K1385" s="24"/>
    </row>
    <row r="1386" spans="1:14" s="4" customFormat="1" ht="15" hidden="1" customHeight="1" outlineLevel="1" collapsed="1" x14ac:dyDescent="0.25">
      <c r="A1386" s="5"/>
      <c r="B1386" s="27"/>
      <c r="C1386" s="6" t="s">
        <v>116</v>
      </c>
      <c r="D1386" s="40" t="s">
        <v>235</v>
      </c>
      <c r="E1386" s="22"/>
      <c r="F1386" s="28"/>
      <c r="G1386" s="28"/>
      <c r="H1386" s="22"/>
      <c r="I1386" s="48"/>
      <c r="J1386" s="8"/>
      <c r="K1386" s="24"/>
      <c r="L1386"/>
      <c r="M1386"/>
      <c r="N1386"/>
    </row>
    <row r="1387" spans="1:14" s="4" customFormat="1" ht="15" hidden="1" customHeight="1" outlineLevel="1" x14ac:dyDescent="0.25">
      <c r="A1387" s="5"/>
      <c r="B1387" s="27" t="s">
        <v>0</v>
      </c>
      <c r="C1387" s="43" t="s">
        <v>127</v>
      </c>
      <c r="D1387" s="40"/>
      <c r="E1387" s="22"/>
      <c r="F1387" s="28"/>
      <c r="G1387" s="28"/>
      <c r="H1387" s="22"/>
      <c r="I1387" s="48"/>
      <c r="J1387" s="8"/>
      <c r="K1387" s="24"/>
      <c r="L1387"/>
      <c r="M1387"/>
      <c r="N1387"/>
    </row>
    <row r="1388" spans="1:14" s="5" customFormat="1" ht="15" hidden="1" customHeight="1" outlineLevel="1" x14ac:dyDescent="0.25">
      <c r="B1388" s="27" t="s">
        <v>0</v>
      </c>
      <c r="C1388" s="43" t="s">
        <v>219</v>
      </c>
      <c r="D1388" s="40" t="s">
        <v>235</v>
      </c>
      <c r="E1388" s="22"/>
      <c r="F1388" s="28"/>
      <c r="G1388" s="28"/>
      <c r="H1388" s="22"/>
      <c r="I1388" s="48"/>
      <c r="J1388" s="8"/>
      <c r="K1388" s="24"/>
    </row>
    <row r="1389" spans="1:14" s="5" customFormat="1" ht="15" hidden="1" customHeight="1" outlineLevel="1" x14ac:dyDescent="0.25">
      <c r="B1389" s="27" t="s">
        <v>0</v>
      </c>
      <c r="C1389" s="43" t="s">
        <v>223</v>
      </c>
      <c r="D1389" s="40"/>
      <c r="E1389" s="22"/>
      <c r="F1389" s="28"/>
      <c r="G1389" s="28"/>
      <c r="H1389" s="22"/>
      <c r="I1389" s="48"/>
      <c r="J1389" s="8"/>
      <c r="K1389" s="24"/>
    </row>
    <row r="1390" spans="1:14" s="4" customFormat="1" ht="15" hidden="1" customHeight="1" outlineLevel="1" collapsed="1" x14ac:dyDescent="0.25">
      <c r="A1390" s="5"/>
      <c r="B1390" s="27"/>
      <c r="C1390" s="52" t="s">
        <v>117</v>
      </c>
      <c r="D1390" s="40" t="s">
        <v>235</v>
      </c>
      <c r="E1390" s="22"/>
      <c r="F1390" s="28"/>
      <c r="G1390" s="28"/>
      <c r="H1390" s="22"/>
      <c r="I1390" s="48"/>
      <c r="J1390" s="8"/>
      <c r="K1390" s="24"/>
      <c r="L1390"/>
      <c r="M1390"/>
      <c r="N1390"/>
    </row>
    <row r="1391" spans="1:14" s="5" customFormat="1" ht="15" hidden="1" customHeight="1" outlineLevel="1" collapsed="1" x14ac:dyDescent="0.25">
      <c r="B1391" s="27"/>
      <c r="C1391" s="43" t="s">
        <v>128</v>
      </c>
      <c r="D1391" s="40" t="s">
        <v>235</v>
      </c>
      <c r="E1391" s="22"/>
      <c r="F1391" s="28"/>
      <c r="G1391" s="28"/>
      <c r="H1391" s="22"/>
      <c r="I1391" s="48"/>
      <c r="J1391" s="8"/>
      <c r="K1391" s="24"/>
      <c r="L1391"/>
      <c r="M1391"/>
      <c r="N1391"/>
    </row>
    <row r="1392" spans="1:14" s="5" customFormat="1" ht="15" hidden="1" customHeight="1" outlineLevel="1" x14ac:dyDescent="0.25">
      <c r="B1392" s="27"/>
      <c r="C1392" s="6" t="s">
        <v>132</v>
      </c>
      <c r="D1392" s="40" t="s">
        <v>235</v>
      </c>
      <c r="E1392" s="22"/>
      <c r="F1392" s="28"/>
      <c r="G1392" s="28"/>
      <c r="H1392" s="22"/>
      <c r="I1392" s="48"/>
      <c r="K1392" s="24"/>
      <c r="L1392"/>
      <c r="M1392"/>
      <c r="N1392"/>
    </row>
    <row r="1393" spans="2:14" s="5" customFormat="1" ht="15" hidden="1" customHeight="1" outlineLevel="1" collapsed="1" x14ac:dyDescent="0.25">
      <c r="B1393" s="27"/>
      <c r="C1393" s="43" t="s">
        <v>129</v>
      </c>
      <c r="D1393" s="40" t="s">
        <v>235</v>
      </c>
      <c r="E1393" s="22"/>
      <c r="F1393" s="28"/>
      <c r="G1393" s="28"/>
      <c r="H1393" s="22"/>
      <c r="I1393" s="48"/>
      <c r="K1393" s="24"/>
      <c r="L1393"/>
      <c r="M1393"/>
      <c r="N1393"/>
    </row>
    <row r="1394" spans="2:14" s="5" customFormat="1" ht="15" hidden="1" customHeight="1" outlineLevel="1" collapsed="1" x14ac:dyDescent="0.25">
      <c r="B1394" s="27"/>
      <c r="C1394" s="6" t="s">
        <v>218</v>
      </c>
      <c r="D1394" s="40" t="s">
        <v>235</v>
      </c>
      <c r="E1394" s="22"/>
      <c r="F1394" s="28"/>
      <c r="G1394" s="28"/>
      <c r="H1394" s="22"/>
      <c r="I1394" s="48"/>
      <c r="K1394" s="24"/>
      <c r="L1394"/>
      <c r="M1394"/>
      <c r="N1394"/>
    </row>
    <row r="1395" spans="2:14" s="5" customFormat="1" ht="15" customHeight="1" collapsed="1" x14ac:dyDescent="0.25">
      <c r="B1395" s="27" t="s">
        <v>97</v>
      </c>
      <c r="C1395" s="12"/>
      <c r="D1395" s="40"/>
      <c r="E1395" s="22">
        <v>423</v>
      </c>
      <c r="F1395" s="28">
        <v>11</v>
      </c>
      <c r="G1395" s="28">
        <v>9</v>
      </c>
      <c r="H1395" s="22">
        <v>327</v>
      </c>
      <c r="I1395" s="48">
        <f>H1395/E1395</f>
        <v>0.77304964539007093</v>
      </c>
      <c r="K1395" s="24"/>
      <c r="L1395"/>
      <c r="M1395"/>
      <c r="N1395"/>
    </row>
    <row r="1396" spans="2:14" s="5" customFormat="1" ht="15" hidden="1" customHeight="1" outlineLevel="1" collapsed="1" x14ac:dyDescent="0.25">
      <c r="B1396" s="27" t="s">
        <v>14</v>
      </c>
      <c r="C1396" s="12"/>
      <c r="D1396" s="40"/>
      <c r="E1396" s="22"/>
      <c r="F1396" s="28"/>
      <c r="G1396" s="28"/>
      <c r="H1396" s="22"/>
      <c r="I1396" s="48"/>
      <c r="K1396" s="24"/>
      <c r="L1396"/>
      <c r="M1396"/>
      <c r="N1396"/>
    </row>
    <row r="1397" spans="2:14" ht="15" hidden="1" customHeight="1" outlineLevel="1" collapsed="1" x14ac:dyDescent="0.25">
      <c r="B1397" s="27" t="s">
        <v>0</v>
      </c>
      <c r="C1397" s="43" t="s">
        <v>133</v>
      </c>
      <c r="D1397" s="40" t="s">
        <v>235</v>
      </c>
      <c r="E1397" s="22"/>
      <c r="F1397" s="28"/>
      <c r="G1397" s="29"/>
      <c r="H1397" s="22"/>
      <c r="I1397" s="48"/>
      <c r="J1397" s="5"/>
      <c r="K1397" s="24"/>
    </row>
    <row r="1398" spans="2:14" ht="15" hidden="1" customHeight="1" outlineLevel="1" collapsed="1" x14ac:dyDescent="0.25">
      <c r="B1398" s="27"/>
      <c r="C1398" s="43" t="s">
        <v>217</v>
      </c>
      <c r="D1398" s="40" t="s">
        <v>235</v>
      </c>
      <c r="E1398" s="22"/>
      <c r="F1398" s="28"/>
      <c r="G1398" s="29"/>
      <c r="H1398" s="22"/>
      <c r="I1398" s="48"/>
      <c r="J1398" s="8"/>
      <c r="K1398" s="24"/>
    </row>
    <row r="1399" spans="2:14" ht="15" hidden="1" customHeight="1" outlineLevel="1" collapsed="1" x14ac:dyDescent="0.25">
      <c r="B1399" s="27"/>
      <c r="C1399" s="43" t="s">
        <v>116</v>
      </c>
      <c r="D1399" s="40" t="s">
        <v>235</v>
      </c>
      <c r="E1399" s="22"/>
      <c r="F1399" s="28"/>
      <c r="G1399" s="29"/>
      <c r="H1399" s="22"/>
      <c r="I1399" s="48"/>
      <c r="J1399" s="8"/>
      <c r="K1399" s="24"/>
    </row>
    <row r="1400" spans="2:14" s="5" customFormat="1" ht="15" hidden="1" customHeight="1" outlineLevel="1" collapsed="1" x14ac:dyDescent="0.25">
      <c r="B1400" s="27"/>
      <c r="C1400" s="43" t="s">
        <v>127</v>
      </c>
      <c r="D1400" s="40"/>
      <c r="E1400" s="22"/>
      <c r="F1400" s="28"/>
      <c r="G1400" s="29"/>
      <c r="H1400" s="22"/>
      <c r="I1400" s="48"/>
      <c r="J1400" s="8"/>
      <c r="K1400" s="24"/>
    </row>
    <row r="1401" spans="2:14" ht="15" hidden="1" customHeight="1" outlineLevel="1" collapsed="1" x14ac:dyDescent="0.25">
      <c r="B1401" s="27" t="s">
        <v>0</v>
      </c>
      <c r="C1401" s="43" t="s">
        <v>219</v>
      </c>
      <c r="D1401" s="40" t="s">
        <v>235</v>
      </c>
      <c r="E1401" s="22"/>
      <c r="F1401" s="28"/>
      <c r="G1401" s="29"/>
      <c r="H1401" s="22"/>
      <c r="I1401" s="48"/>
      <c r="J1401" s="8"/>
      <c r="K1401" s="24"/>
    </row>
    <row r="1402" spans="2:14" s="5" customFormat="1" ht="15" hidden="1" customHeight="1" outlineLevel="1" x14ac:dyDescent="0.25">
      <c r="B1402" s="27"/>
      <c r="C1402" s="43" t="s">
        <v>223</v>
      </c>
      <c r="D1402" s="40" t="s">
        <v>235</v>
      </c>
      <c r="E1402" s="22"/>
      <c r="F1402" s="28"/>
      <c r="G1402" s="29"/>
      <c r="H1402" s="22"/>
      <c r="I1402" s="48"/>
      <c r="J1402" s="8"/>
      <c r="K1402" s="24"/>
    </row>
    <row r="1403" spans="2:14" ht="15" hidden="1" customHeight="1" outlineLevel="1" collapsed="1" x14ac:dyDescent="0.25">
      <c r="B1403" s="27"/>
      <c r="C1403" s="6" t="s">
        <v>117</v>
      </c>
      <c r="D1403" s="40" t="s">
        <v>235</v>
      </c>
      <c r="E1403" s="22"/>
      <c r="F1403" s="28"/>
      <c r="G1403" s="29"/>
      <c r="H1403" s="22"/>
      <c r="I1403" s="48"/>
      <c r="J1403" s="8"/>
      <c r="K1403" s="24"/>
    </row>
    <row r="1404" spans="2:14" s="5" customFormat="1" ht="15" hidden="1" customHeight="1" outlineLevel="1" collapsed="1" x14ac:dyDescent="0.25">
      <c r="B1404" s="27"/>
      <c r="C1404" s="43" t="s">
        <v>128</v>
      </c>
      <c r="D1404" s="40" t="s">
        <v>235</v>
      </c>
      <c r="E1404" s="22"/>
      <c r="F1404" s="28"/>
      <c r="G1404" s="29"/>
      <c r="H1404" s="22"/>
      <c r="I1404" s="48"/>
      <c r="J1404" s="8"/>
      <c r="K1404" s="24"/>
      <c r="L1404"/>
      <c r="M1404"/>
      <c r="N1404"/>
    </row>
    <row r="1405" spans="2:14" s="5" customFormat="1" ht="15" hidden="1" customHeight="1" outlineLevel="1" collapsed="1" x14ac:dyDescent="0.25">
      <c r="B1405" s="27"/>
      <c r="C1405" s="43" t="s">
        <v>132</v>
      </c>
      <c r="D1405" s="40" t="s">
        <v>235</v>
      </c>
      <c r="E1405" s="22"/>
      <c r="F1405" s="28"/>
      <c r="G1405" s="29"/>
      <c r="H1405" s="22"/>
      <c r="I1405" s="48"/>
      <c r="J1405" s="8"/>
      <c r="K1405" s="24"/>
      <c r="L1405"/>
      <c r="M1405"/>
      <c r="N1405"/>
    </row>
    <row r="1406" spans="2:14" s="5" customFormat="1" ht="15" hidden="1" customHeight="1" outlineLevel="1" x14ac:dyDescent="0.25">
      <c r="B1406" s="27"/>
      <c r="C1406" s="43" t="s">
        <v>129</v>
      </c>
      <c r="D1406" s="40" t="s">
        <v>235</v>
      </c>
      <c r="E1406" s="22"/>
      <c r="F1406" s="28"/>
      <c r="G1406" s="29"/>
      <c r="H1406" s="22"/>
      <c r="I1406" s="48"/>
      <c r="J1406" s="8"/>
      <c r="K1406" s="24"/>
      <c r="L1406"/>
      <c r="M1406"/>
      <c r="N1406"/>
    </row>
    <row r="1407" spans="2:14" s="5" customFormat="1" ht="15" hidden="1" customHeight="1" outlineLevel="1" x14ac:dyDescent="0.25">
      <c r="B1407" s="27"/>
      <c r="C1407" s="43" t="s">
        <v>134</v>
      </c>
      <c r="D1407" s="40" t="s">
        <v>235</v>
      </c>
      <c r="E1407" s="22"/>
      <c r="F1407" s="28"/>
      <c r="G1407" s="29"/>
      <c r="H1407" s="22"/>
      <c r="I1407" s="48"/>
      <c r="J1407" s="8"/>
      <c r="K1407" s="24"/>
    </row>
    <row r="1408" spans="2:14" s="5" customFormat="1" ht="15" customHeight="1" collapsed="1" x14ac:dyDescent="0.25">
      <c r="B1408" s="27" t="s">
        <v>166</v>
      </c>
      <c r="C1408" s="12"/>
      <c r="D1408" s="40"/>
      <c r="E1408" s="22">
        <v>521</v>
      </c>
      <c r="F1408" s="28">
        <v>10</v>
      </c>
      <c r="G1408" s="28">
        <v>10</v>
      </c>
      <c r="H1408" s="22">
        <v>366</v>
      </c>
      <c r="I1408" s="48">
        <f>H1408/E1408</f>
        <v>0.7024952015355086</v>
      </c>
      <c r="J1408" s="8"/>
      <c r="K1408" s="24"/>
      <c r="L1408"/>
      <c r="M1408"/>
      <c r="N1408"/>
    </row>
    <row r="1409" spans="2:14" s="5" customFormat="1" ht="15" hidden="1" customHeight="1" outlineLevel="1" collapsed="1" x14ac:dyDescent="0.25">
      <c r="B1409" s="27" t="s">
        <v>228</v>
      </c>
      <c r="C1409" s="12"/>
      <c r="D1409" s="40"/>
      <c r="E1409" s="22"/>
      <c r="F1409" s="28"/>
      <c r="G1409" s="28"/>
      <c r="H1409" s="22"/>
      <c r="I1409" s="48"/>
      <c r="J1409" s="8"/>
      <c r="K1409" s="24"/>
      <c r="L1409"/>
      <c r="M1409"/>
      <c r="N1409"/>
    </row>
    <row r="1410" spans="2:14" s="5" customFormat="1" ht="15" hidden="1" customHeight="1" outlineLevel="1" collapsed="1" x14ac:dyDescent="0.25">
      <c r="B1410" s="27" t="s">
        <v>0</v>
      </c>
      <c r="C1410" s="43" t="s">
        <v>216</v>
      </c>
      <c r="D1410" s="40" t="s">
        <v>235</v>
      </c>
      <c r="E1410" s="22"/>
      <c r="F1410" s="28"/>
      <c r="G1410" s="28"/>
      <c r="H1410" s="22"/>
      <c r="I1410" s="48"/>
      <c r="J1410" s="8"/>
      <c r="K1410" s="24"/>
      <c r="L1410"/>
      <c r="M1410"/>
      <c r="N1410"/>
    </row>
    <row r="1411" spans="2:14" s="5" customFormat="1" ht="15" hidden="1" customHeight="1" outlineLevel="1" collapsed="1" x14ac:dyDescent="0.25">
      <c r="B1411" s="27" t="s">
        <v>0</v>
      </c>
      <c r="C1411" s="43" t="s">
        <v>133</v>
      </c>
      <c r="D1411" s="40"/>
      <c r="E1411" s="22"/>
      <c r="F1411" s="28"/>
      <c r="G1411" s="28"/>
      <c r="H1411" s="22"/>
      <c r="I1411" s="48"/>
      <c r="J1411" s="8"/>
      <c r="K1411" s="24"/>
      <c r="L1411"/>
      <c r="M1411"/>
      <c r="N1411"/>
    </row>
    <row r="1412" spans="2:14" ht="15" hidden="1" customHeight="1" outlineLevel="1" collapsed="1" x14ac:dyDescent="0.25">
      <c r="B1412" s="27"/>
      <c r="C1412" s="43" t="s">
        <v>217</v>
      </c>
      <c r="E1412" s="22"/>
      <c r="F1412" s="28"/>
      <c r="G1412" s="28"/>
      <c r="H1412" s="22"/>
      <c r="I1412" s="48"/>
      <c r="J1412" s="8"/>
      <c r="K1412" s="24"/>
    </row>
    <row r="1413" spans="2:14" ht="15" hidden="1" customHeight="1" outlineLevel="1" collapsed="1" x14ac:dyDescent="0.25">
      <c r="B1413" s="27" t="s">
        <v>0</v>
      </c>
      <c r="C1413" s="6" t="s">
        <v>116</v>
      </c>
      <c r="D1413" s="40" t="s">
        <v>235</v>
      </c>
      <c r="E1413" s="22"/>
      <c r="F1413" s="28"/>
      <c r="G1413" s="28"/>
      <c r="H1413" s="22"/>
      <c r="I1413" s="48"/>
      <c r="J1413" s="8"/>
      <c r="K1413" s="24"/>
    </row>
    <row r="1414" spans="2:14" ht="15" hidden="1" customHeight="1" outlineLevel="1" collapsed="1" x14ac:dyDescent="0.25">
      <c r="B1414" s="27"/>
      <c r="C1414" s="43" t="s">
        <v>127</v>
      </c>
      <c r="E1414" s="22"/>
      <c r="F1414" s="28"/>
      <c r="G1414" s="28"/>
      <c r="H1414" s="22"/>
      <c r="I1414" s="48"/>
      <c r="J1414" s="8"/>
      <c r="K1414" s="24"/>
    </row>
    <row r="1415" spans="2:14" ht="15" hidden="1" customHeight="1" outlineLevel="1" x14ac:dyDescent="0.25">
      <c r="B1415" s="27"/>
      <c r="C1415" s="6" t="s">
        <v>219</v>
      </c>
      <c r="D1415" s="40" t="s">
        <v>235</v>
      </c>
      <c r="E1415" s="22"/>
      <c r="F1415" s="28"/>
      <c r="G1415" s="28"/>
      <c r="H1415" s="22"/>
      <c r="I1415" s="48"/>
      <c r="J1415" s="8"/>
      <c r="K1415" s="24"/>
    </row>
    <row r="1416" spans="2:14" ht="15" hidden="1" customHeight="1" outlineLevel="1" collapsed="1" x14ac:dyDescent="0.25">
      <c r="B1416" s="27"/>
      <c r="C1416" s="6" t="s">
        <v>117</v>
      </c>
      <c r="D1416" s="40" t="s">
        <v>235</v>
      </c>
      <c r="E1416" s="22"/>
      <c r="F1416" s="28"/>
      <c r="G1416" s="28"/>
      <c r="H1416" s="22"/>
      <c r="I1416" s="48"/>
      <c r="J1416" s="8"/>
      <c r="K1416" s="24"/>
    </row>
    <row r="1417" spans="2:14" s="5" customFormat="1" ht="15" hidden="1" customHeight="1" outlineLevel="1" x14ac:dyDescent="0.25">
      <c r="B1417" s="27"/>
      <c r="C1417" s="43" t="s">
        <v>128</v>
      </c>
      <c r="D1417" s="40" t="s">
        <v>235</v>
      </c>
      <c r="E1417" s="22"/>
      <c r="F1417" s="28"/>
      <c r="G1417" s="28"/>
      <c r="H1417" s="22"/>
      <c r="I1417" s="48"/>
      <c r="J1417" s="8"/>
      <c r="K1417" s="24"/>
    </row>
    <row r="1418" spans="2:14" ht="15" hidden="1" customHeight="1" outlineLevel="1" collapsed="1" x14ac:dyDescent="0.25">
      <c r="B1418" s="27"/>
      <c r="C1418" s="6" t="s">
        <v>132</v>
      </c>
      <c r="D1418" s="40" t="s">
        <v>235</v>
      </c>
      <c r="E1418" s="22"/>
      <c r="F1418" s="28"/>
      <c r="G1418" s="28"/>
      <c r="H1418" s="22"/>
      <c r="I1418" s="48"/>
      <c r="J1418" s="8"/>
      <c r="K1418" s="24"/>
    </row>
    <row r="1419" spans="2:14" s="5" customFormat="1" ht="15" hidden="1" customHeight="1" outlineLevel="1" x14ac:dyDescent="0.25">
      <c r="B1419" s="27"/>
      <c r="C1419" s="6" t="s">
        <v>129</v>
      </c>
      <c r="D1419" s="40" t="s">
        <v>235</v>
      </c>
      <c r="E1419" s="22"/>
      <c r="F1419" s="28"/>
      <c r="G1419" s="28"/>
      <c r="H1419" s="22"/>
      <c r="I1419" s="48"/>
      <c r="J1419" s="8"/>
      <c r="K1419" s="24"/>
    </row>
    <row r="1420" spans="2:14" s="5" customFormat="1" ht="15" hidden="1" customHeight="1" outlineLevel="1" collapsed="1" x14ac:dyDescent="0.25">
      <c r="B1420" s="27"/>
      <c r="C1420" s="6" t="s">
        <v>218</v>
      </c>
      <c r="D1420" s="40" t="s">
        <v>235</v>
      </c>
      <c r="E1420" s="22"/>
      <c r="F1420" s="28"/>
      <c r="G1420" s="28"/>
      <c r="H1420" s="22"/>
      <c r="I1420" s="48"/>
      <c r="J1420" s="8"/>
      <c r="K1420" s="24"/>
      <c r="L1420"/>
      <c r="M1420"/>
      <c r="N1420"/>
    </row>
    <row r="1421" spans="2:14" s="5" customFormat="1" ht="15" hidden="1" customHeight="1" outlineLevel="1" x14ac:dyDescent="0.25">
      <c r="B1421" s="27"/>
      <c r="C1421" s="43" t="s">
        <v>134</v>
      </c>
      <c r="D1421" s="40"/>
      <c r="E1421" s="22"/>
      <c r="F1421" s="28"/>
      <c r="G1421" s="28"/>
      <c r="H1421" s="22"/>
      <c r="I1421" s="48"/>
      <c r="J1421" s="8"/>
      <c r="K1421" s="24"/>
      <c r="L1421"/>
      <c r="M1421"/>
      <c r="N1421"/>
    </row>
    <row r="1422" spans="2:14" s="5" customFormat="1" ht="15" customHeight="1" collapsed="1" x14ac:dyDescent="0.25">
      <c r="B1422" s="27" t="s">
        <v>228</v>
      </c>
      <c r="C1422" s="12"/>
      <c r="D1422" s="40"/>
      <c r="E1422" s="22">
        <v>573</v>
      </c>
      <c r="F1422" s="28">
        <v>11</v>
      </c>
      <c r="G1422" s="28">
        <v>8</v>
      </c>
      <c r="H1422" s="22">
        <v>266</v>
      </c>
      <c r="I1422" s="48">
        <f>H1422/E1422</f>
        <v>0.46422338568935428</v>
      </c>
      <c r="J1422" s="8"/>
      <c r="K1422" s="24"/>
      <c r="L1422"/>
      <c r="M1422"/>
      <c r="N1422"/>
    </row>
    <row r="1423" spans="2:14" s="5" customFormat="1" ht="15" hidden="1" customHeight="1" outlineLevel="1" collapsed="1" x14ac:dyDescent="0.25">
      <c r="B1423" s="27" t="s">
        <v>224</v>
      </c>
      <c r="C1423" s="12"/>
      <c r="D1423" s="40"/>
      <c r="E1423" s="22"/>
      <c r="F1423" s="28"/>
      <c r="G1423" s="28"/>
      <c r="H1423" s="22"/>
      <c r="I1423" s="48"/>
      <c r="K1423" s="24"/>
      <c r="L1423"/>
      <c r="M1423"/>
      <c r="N1423"/>
    </row>
    <row r="1424" spans="2:14" ht="15" hidden="1" customHeight="1" outlineLevel="1" collapsed="1" x14ac:dyDescent="0.25">
      <c r="B1424" s="27" t="s">
        <v>0</v>
      </c>
      <c r="C1424" s="6" t="s">
        <v>133</v>
      </c>
      <c r="D1424" s="40" t="s">
        <v>235</v>
      </c>
      <c r="E1424" s="22"/>
      <c r="F1424" s="28"/>
      <c r="G1424" s="29"/>
      <c r="H1424" s="22"/>
      <c r="I1424" s="48"/>
      <c r="J1424" s="8"/>
      <c r="K1424" s="24"/>
    </row>
    <row r="1425" spans="2:14" ht="15" hidden="1" customHeight="1" outlineLevel="1" collapsed="1" x14ac:dyDescent="0.25">
      <c r="B1425" s="27"/>
      <c r="C1425" s="6" t="s">
        <v>217</v>
      </c>
      <c r="D1425" s="40" t="s">
        <v>235</v>
      </c>
      <c r="E1425" s="22"/>
      <c r="F1425" s="28"/>
      <c r="G1425" s="29"/>
      <c r="H1425" s="22"/>
      <c r="I1425" s="48"/>
      <c r="J1425" s="8"/>
      <c r="K1425" s="24"/>
    </row>
    <row r="1426" spans="2:14" ht="15" hidden="1" customHeight="1" outlineLevel="1" collapsed="1" x14ac:dyDescent="0.25">
      <c r="B1426" s="27"/>
      <c r="C1426" s="6" t="s">
        <v>116</v>
      </c>
      <c r="D1426" s="40" t="s">
        <v>235</v>
      </c>
      <c r="E1426" s="22"/>
      <c r="F1426" s="28"/>
      <c r="G1426" s="29"/>
      <c r="H1426" s="22"/>
      <c r="I1426" s="48"/>
      <c r="J1426" s="8"/>
      <c r="K1426" s="24"/>
    </row>
    <row r="1427" spans="2:14" ht="15" hidden="1" customHeight="1" outlineLevel="1" x14ac:dyDescent="0.25">
      <c r="B1427" s="27"/>
      <c r="C1427" s="43" t="s">
        <v>127</v>
      </c>
      <c r="E1427" s="22"/>
      <c r="F1427" s="28"/>
      <c r="G1427" s="29"/>
      <c r="H1427" s="22"/>
      <c r="I1427" s="48"/>
      <c r="J1427" s="8"/>
      <c r="K1427" s="24"/>
    </row>
    <row r="1428" spans="2:14" ht="15" hidden="1" customHeight="1" outlineLevel="1" x14ac:dyDescent="0.25">
      <c r="B1428" s="27"/>
      <c r="C1428" s="6" t="s">
        <v>219</v>
      </c>
      <c r="D1428" s="40" t="s">
        <v>235</v>
      </c>
      <c r="E1428" s="22"/>
      <c r="F1428" s="28"/>
      <c r="G1428" s="29"/>
      <c r="H1428" s="22"/>
      <c r="I1428" s="48"/>
      <c r="J1428" s="8"/>
      <c r="K1428" s="24"/>
    </row>
    <row r="1429" spans="2:14" s="5" customFormat="1" ht="15" hidden="1" customHeight="1" outlineLevel="1" x14ac:dyDescent="0.25">
      <c r="B1429" s="27" t="s">
        <v>0</v>
      </c>
      <c r="C1429" s="6" t="s">
        <v>117</v>
      </c>
      <c r="D1429" s="40" t="s">
        <v>235</v>
      </c>
      <c r="E1429" s="22"/>
      <c r="F1429" s="28"/>
      <c r="G1429" s="29"/>
      <c r="H1429" s="22"/>
      <c r="I1429" s="48"/>
      <c r="J1429" s="8"/>
      <c r="K1429" s="24"/>
    </row>
    <row r="1430" spans="2:14" ht="15" hidden="1" customHeight="1" outlineLevel="1" collapsed="1" x14ac:dyDescent="0.25">
      <c r="B1430" s="27" t="s">
        <v>0</v>
      </c>
      <c r="C1430" s="6" t="s">
        <v>128</v>
      </c>
      <c r="D1430" s="40" t="s">
        <v>235</v>
      </c>
      <c r="E1430" s="22"/>
      <c r="F1430" s="28"/>
      <c r="G1430" s="29"/>
      <c r="H1430" s="22"/>
      <c r="I1430" s="48"/>
      <c r="J1430" s="3"/>
      <c r="K1430" s="24"/>
    </row>
    <row r="1431" spans="2:14" s="5" customFormat="1" ht="15" hidden="1" customHeight="1" outlineLevel="1" collapsed="1" x14ac:dyDescent="0.25">
      <c r="B1431" s="27" t="s">
        <v>0</v>
      </c>
      <c r="C1431" s="6" t="s">
        <v>134</v>
      </c>
      <c r="D1431" s="40" t="s">
        <v>235</v>
      </c>
      <c r="E1431" s="22"/>
      <c r="F1431" s="28"/>
      <c r="G1431" s="29"/>
      <c r="H1431" s="22"/>
      <c r="I1431" s="48"/>
      <c r="J1431" s="3"/>
      <c r="K1431" s="24"/>
      <c r="L1431"/>
      <c r="M1431"/>
      <c r="N1431"/>
    </row>
    <row r="1432" spans="2:14" s="5" customFormat="1" ht="15" customHeight="1" collapsed="1" x14ac:dyDescent="0.25">
      <c r="B1432" s="27" t="s">
        <v>224</v>
      </c>
      <c r="C1432" s="12"/>
      <c r="D1432" s="40"/>
      <c r="E1432" s="22">
        <v>612</v>
      </c>
      <c r="F1432" s="28">
        <v>7</v>
      </c>
      <c r="G1432" s="28">
        <v>7</v>
      </c>
      <c r="H1432" s="39">
        <v>270</v>
      </c>
      <c r="I1432" s="48">
        <f>H1432/E1432</f>
        <v>0.44117647058823528</v>
      </c>
      <c r="J1432" s="8"/>
      <c r="K1432" s="24"/>
      <c r="L1432"/>
      <c r="M1432"/>
      <c r="N1432"/>
    </row>
    <row r="1433" spans="2:14" s="5" customFormat="1" ht="15" hidden="1" customHeight="1" outlineLevel="1" collapsed="1" x14ac:dyDescent="0.25">
      <c r="B1433" s="27" t="s">
        <v>41</v>
      </c>
      <c r="C1433" s="12"/>
      <c r="D1433" s="40"/>
      <c r="E1433" s="22"/>
      <c r="F1433" s="28"/>
      <c r="G1433" s="28"/>
      <c r="H1433" s="22"/>
      <c r="I1433" s="48"/>
      <c r="J1433" s="8"/>
      <c r="K1433" s="24"/>
      <c r="L1433"/>
      <c r="M1433"/>
      <c r="N1433"/>
    </row>
    <row r="1434" spans="2:14" s="5" customFormat="1" ht="15" hidden="1" customHeight="1" outlineLevel="1" collapsed="1" x14ac:dyDescent="0.25">
      <c r="B1434" s="27" t="s">
        <v>0</v>
      </c>
      <c r="C1434" s="43" t="s">
        <v>216</v>
      </c>
      <c r="D1434" s="40" t="s">
        <v>235</v>
      </c>
      <c r="E1434" s="22"/>
      <c r="F1434" s="28"/>
      <c r="G1434" s="28"/>
      <c r="H1434" s="22"/>
      <c r="I1434" s="48"/>
      <c r="J1434" s="8"/>
      <c r="K1434" s="24"/>
      <c r="L1434"/>
      <c r="M1434"/>
      <c r="N1434"/>
    </row>
    <row r="1435" spans="2:14" ht="15" hidden="1" customHeight="1" outlineLevel="1" collapsed="1" x14ac:dyDescent="0.25">
      <c r="B1435" s="27" t="s">
        <v>0</v>
      </c>
      <c r="C1435" s="43" t="s">
        <v>207</v>
      </c>
      <c r="D1435" s="40" t="s">
        <v>235</v>
      </c>
      <c r="E1435" s="22"/>
      <c r="F1435" s="28"/>
      <c r="G1435" s="28"/>
      <c r="H1435" s="22"/>
      <c r="I1435" s="48"/>
      <c r="J1435" s="8"/>
      <c r="K1435" s="24"/>
    </row>
    <row r="1436" spans="2:14" ht="15" hidden="1" customHeight="1" outlineLevel="1" collapsed="1" x14ac:dyDescent="0.25">
      <c r="B1436" s="27"/>
      <c r="C1436" s="43" t="s">
        <v>133</v>
      </c>
      <c r="D1436" s="40" t="s">
        <v>235</v>
      </c>
      <c r="E1436" s="22"/>
      <c r="F1436" s="28"/>
      <c r="G1436" s="28"/>
      <c r="H1436" s="22"/>
      <c r="I1436" s="48"/>
      <c r="J1436" s="8"/>
      <c r="K1436" s="24"/>
    </row>
    <row r="1437" spans="2:14" s="5" customFormat="1" ht="15" hidden="1" customHeight="1" outlineLevel="1" collapsed="1" x14ac:dyDescent="0.25">
      <c r="B1437" s="27"/>
      <c r="C1437" s="43" t="s">
        <v>217</v>
      </c>
      <c r="D1437" s="40" t="s">
        <v>235</v>
      </c>
      <c r="E1437" s="22"/>
      <c r="F1437" s="28"/>
      <c r="G1437" s="28"/>
      <c r="H1437" s="22"/>
      <c r="I1437" s="48"/>
      <c r="J1437" s="8"/>
      <c r="K1437" s="24"/>
    </row>
    <row r="1438" spans="2:14" s="5" customFormat="1" ht="15" hidden="1" customHeight="1" outlineLevel="1" x14ac:dyDescent="0.25">
      <c r="B1438" s="27"/>
      <c r="C1438" s="43" t="s">
        <v>116</v>
      </c>
      <c r="D1438" s="40" t="s">
        <v>235</v>
      </c>
      <c r="E1438" s="22"/>
      <c r="F1438" s="28"/>
      <c r="G1438" s="28"/>
      <c r="H1438" s="22"/>
      <c r="I1438" s="48"/>
      <c r="J1438" s="8"/>
      <c r="K1438" s="24"/>
    </row>
    <row r="1439" spans="2:14" s="5" customFormat="1" ht="15" hidden="1" customHeight="1" outlineLevel="1" x14ac:dyDescent="0.25">
      <c r="B1439" s="27"/>
      <c r="C1439" s="43" t="s">
        <v>127</v>
      </c>
      <c r="D1439" s="40"/>
      <c r="E1439" s="22"/>
      <c r="F1439" s="28"/>
      <c r="G1439" s="28"/>
      <c r="H1439" s="22"/>
      <c r="I1439" s="48"/>
      <c r="J1439" s="8"/>
      <c r="K1439" s="24"/>
    </row>
    <row r="1440" spans="2:14" ht="15" hidden="1" customHeight="1" outlineLevel="1" collapsed="1" x14ac:dyDescent="0.25">
      <c r="B1440" s="27"/>
      <c r="C1440" s="43" t="s">
        <v>223</v>
      </c>
      <c r="D1440" s="40" t="s">
        <v>235</v>
      </c>
      <c r="E1440" s="22"/>
      <c r="F1440" s="28"/>
      <c r="G1440" s="28"/>
      <c r="H1440" s="22"/>
      <c r="I1440" s="48"/>
      <c r="J1440" s="8"/>
      <c r="K1440" s="24"/>
    </row>
    <row r="1441" spans="1:14" ht="15" hidden="1" customHeight="1" outlineLevel="1" collapsed="1" x14ac:dyDescent="0.25">
      <c r="B1441" s="27"/>
      <c r="C1441" s="6" t="s">
        <v>117</v>
      </c>
      <c r="D1441" s="40" t="s">
        <v>235</v>
      </c>
      <c r="E1441" s="22"/>
      <c r="F1441" s="28"/>
      <c r="G1441" s="28"/>
      <c r="H1441" s="22"/>
      <c r="I1441" s="48"/>
      <c r="J1441" s="8"/>
      <c r="K1441" s="24"/>
    </row>
    <row r="1442" spans="1:14" ht="15" hidden="1" customHeight="1" outlineLevel="1" collapsed="1" x14ac:dyDescent="0.25">
      <c r="B1442" s="27"/>
      <c r="C1442" s="43" t="s">
        <v>128</v>
      </c>
      <c r="D1442" s="40" t="s">
        <v>235</v>
      </c>
      <c r="E1442" s="22"/>
      <c r="F1442" s="28"/>
      <c r="G1442" s="28"/>
      <c r="H1442" s="22"/>
      <c r="I1442" s="48"/>
      <c r="J1442" s="8"/>
      <c r="K1442" s="24"/>
    </row>
    <row r="1443" spans="1:14" ht="15" hidden="1" customHeight="1" outlineLevel="1" collapsed="1" x14ac:dyDescent="0.25">
      <c r="B1443" s="27"/>
      <c r="C1443" s="6" t="s">
        <v>132</v>
      </c>
      <c r="D1443" s="40" t="s">
        <v>235</v>
      </c>
      <c r="E1443" s="22"/>
      <c r="F1443" s="28"/>
      <c r="G1443" s="28"/>
      <c r="H1443" s="22"/>
      <c r="I1443" s="48"/>
      <c r="J1443" s="8"/>
      <c r="K1443" s="24"/>
    </row>
    <row r="1444" spans="1:14" s="5" customFormat="1" ht="15" hidden="1" customHeight="1" outlineLevel="1" x14ac:dyDescent="0.25">
      <c r="B1444" s="27"/>
      <c r="C1444" s="43" t="s">
        <v>205</v>
      </c>
      <c r="D1444" s="40" t="s">
        <v>235</v>
      </c>
      <c r="E1444" s="22"/>
      <c r="F1444" s="28"/>
      <c r="G1444" s="28"/>
      <c r="H1444" s="22"/>
      <c r="I1444" s="48"/>
      <c r="J1444" s="8"/>
      <c r="K1444" s="24"/>
    </row>
    <row r="1445" spans="1:14" ht="15" hidden="1" customHeight="1" outlineLevel="1" collapsed="1" x14ac:dyDescent="0.25">
      <c r="B1445" s="27"/>
      <c r="C1445" s="6" t="s">
        <v>129</v>
      </c>
      <c r="D1445" s="40" t="s">
        <v>235</v>
      </c>
      <c r="E1445" s="22"/>
      <c r="F1445" s="28"/>
      <c r="G1445" s="28"/>
      <c r="H1445" s="22"/>
      <c r="I1445" s="48"/>
      <c r="J1445" s="8"/>
      <c r="K1445" s="24"/>
    </row>
    <row r="1446" spans="1:14" s="5" customFormat="1" ht="15" customHeight="1" collapsed="1" x14ac:dyDescent="0.25">
      <c r="B1446" s="27" t="s">
        <v>196</v>
      </c>
      <c r="C1446" s="12"/>
      <c r="D1446" s="40"/>
      <c r="E1446" s="22">
        <v>783</v>
      </c>
      <c r="F1446" s="28">
        <v>11</v>
      </c>
      <c r="G1446" s="28">
        <v>11</v>
      </c>
      <c r="H1446" s="22">
        <v>514</v>
      </c>
      <c r="I1446" s="48">
        <f>H1446/E1446</f>
        <v>0.65644955300127716</v>
      </c>
      <c r="J1446" s="8"/>
      <c r="K1446" s="24"/>
      <c r="L1446"/>
      <c r="M1446"/>
      <c r="N1446"/>
    </row>
    <row r="1447" spans="1:14" ht="15" hidden="1" customHeight="1" outlineLevel="1" collapsed="1" x14ac:dyDescent="0.25">
      <c r="B1447" s="27" t="s">
        <v>53</v>
      </c>
      <c r="C1447" s="12"/>
      <c r="E1447" s="22"/>
      <c r="F1447" s="28"/>
      <c r="G1447" s="28"/>
      <c r="H1447" s="22"/>
      <c r="I1447" s="48"/>
      <c r="J1447" s="8"/>
      <c r="K1447" s="24"/>
    </row>
    <row r="1448" spans="1:14" s="5" customFormat="1" ht="15" hidden="1" customHeight="1" outlineLevel="1" collapsed="1" x14ac:dyDescent="0.25">
      <c r="B1448" s="27" t="s">
        <v>0</v>
      </c>
      <c r="C1448" s="43" t="s">
        <v>216</v>
      </c>
      <c r="D1448" s="40" t="s">
        <v>235</v>
      </c>
      <c r="E1448" s="22"/>
      <c r="F1448" s="28"/>
      <c r="G1448" s="28"/>
      <c r="H1448" s="22"/>
      <c r="I1448" s="48"/>
      <c r="J1448" s="8"/>
      <c r="K1448" s="24"/>
      <c r="L1448"/>
      <c r="M1448"/>
      <c r="N1448"/>
    </row>
    <row r="1449" spans="1:14" s="5" customFormat="1" ht="15" hidden="1" customHeight="1" outlineLevel="1" x14ac:dyDescent="0.25">
      <c r="B1449" s="27" t="s">
        <v>0</v>
      </c>
      <c r="C1449" s="6" t="s">
        <v>133</v>
      </c>
      <c r="D1449" s="40" t="s">
        <v>235</v>
      </c>
      <c r="E1449" s="22"/>
      <c r="F1449" s="28"/>
      <c r="G1449" s="28"/>
      <c r="H1449" s="22"/>
      <c r="I1449" s="48"/>
      <c r="J1449" s="8"/>
      <c r="K1449" s="24"/>
      <c r="L1449"/>
      <c r="M1449"/>
      <c r="N1449"/>
    </row>
    <row r="1450" spans="1:14" s="5" customFormat="1" ht="15" hidden="1" customHeight="1" outlineLevel="1" collapsed="1" x14ac:dyDescent="0.25">
      <c r="B1450" s="27" t="s">
        <v>0</v>
      </c>
      <c r="C1450" s="43" t="s">
        <v>136</v>
      </c>
      <c r="D1450" s="40" t="s">
        <v>235</v>
      </c>
      <c r="E1450" s="22"/>
      <c r="F1450" s="28"/>
      <c r="G1450" s="28"/>
      <c r="H1450" s="22"/>
      <c r="I1450" s="48"/>
      <c r="J1450" s="8"/>
      <c r="K1450" s="24"/>
      <c r="L1450"/>
      <c r="M1450"/>
      <c r="N1450"/>
    </row>
    <row r="1451" spans="1:14" s="5" customFormat="1" ht="15" hidden="1" customHeight="1" outlineLevel="1" collapsed="1" x14ac:dyDescent="0.25">
      <c r="B1451" s="27"/>
      <c r="C1451" s="6" t="s">
        <v>217</v>
      </c>
      <c r="D1451" s="40" t="s">
        <v>235</v>
      </c>
      <c r="E1451" s="22"/>
      <c r="F1451" s="28"/>
      <c r="G1451" s="28"/>
      <c r="H1451" s="22"/>
      <c r="I1451" s="48"/>
      <c r="J1451" s="8"/>
      <c r="K1451" s="24"/>
      <c r="L1451"/>
      <c r="M1451"/>
      <c r="N1451"/>
    </row>
    <row r="1452" spans="1:14" s="5" customFormat="1" ht="15" hidden="1" customHeight="1" outlineLevel="1" collapsed="1" x14ac:dyDescent="0.25">
      <c r="B1452" s="27" t="s">
        <v>0</v>
      </c>
      <c r="C1452" s="6" t="s">
        <v>116</v>
      </c>
      <c r="D1452" s="40" t="s">
        <v>235</v>
      </c>
      <c r="E1452" s="22"/>
      <c r="F1452" s="28"/>
      <c r="G1452" s="28"/>
      <c r="H1452" s="22"/>
      <c r="I1452" s="48"/>
      <c r="J1452" s="8"/>
      <c r="K1452" s="24"/>
      <c r="L1452"/>
      <c r="M1452"/>
      <c r="N1452"/>
    </row>
    <row r="1453" spans="1:14" s="5" customFormat="1" ht="15" hidden="1" customHeight="1" outlineLevel="1" x14ac:dyDescent="0.25">
      <c r="B1453" s="27"/>
      <c r="C1453" s="6" t="s">
        <v>219</v>
      </c>
      <c r="D1453" s="40" t="s">
        <v>235</v>
      </c>
      <c r="E1453" s="22"/>
      <c r="F1453" s="28"/>
      <c r="G1453" s="28"/>
      <c r="H1453" s="22"/>
      <c r="I1453" s="48"/>
      <c r="J1453" s="8"/>
      <c r="K1453" s="24"/>
    </row>
    <row r="1454" spans="1:14" s="5" customFormat="1" ht="15" hidden="1" customHeight="1" outlineLevel="1" x14ac:dyDescent="0.25">
      <c r="B1454" s="27"/>
      <c r="C1454" s="43" t="s">
        <v>223</v>
      </c>
      <c r="D1454" s="40" t="s">
        <v>235</v>
      </c>
      <c r="E1454" s="22"/>
      <c r="F1454" s="28"/>
      <c r="G1454" s="28"/>
      <c r="H1454" s="22"/>
      <c r="I1454" s="48"/>
      <c r="J1454" s="8"/>
      <c r="K1454" s="24"/>
    </row>
    <row r="1455" spans="1:14" s="5" customFormat="1" ht="15" hidden="1" customHeight="1" outlineLevel="1" collapsed="1" x14ac:dyDescent="0.25">
      <c r="B1455" s="27" t="s">
        <v>0</v>
      </c>
      <c r="C1455" s="43" t="s">
        <v>220</v>
      </c>
      <c r="D1455" s="40" t="s">
        <v>235</v>
      </c>
      <c r="E1455" s="22"/>
      <c r="F1455" s="28"/>
      <c r="G1455" s="28"/>
      <c r="H1455" s="22"/>
      <c r="I1455" s="48"/>
      <c r="J1455" s="8"/>
      <c r="K1455" s="24"/>
      <c r="L1455"/>
      <c r="M1455"/>
      <c r="N1455"/>
    </row>
    <row r="1456" spans="1:14" s="1" customFormat="1" ht="15" hidden="1" customHeight="1" outlineLevel="1" collapsed="1" x14ac:dyDescent="0.25">
      <c r="A1456" s="5"/>
      <c r="B1456" s="27" t="s">
        <v>0</v>
      </c>
      <c r="C1456" s="6" t="s">
        <v>117</v>
      </c>
      <c r="D1456" s="40" t="s">
        <v>235</v>
      </c>
      <c r="E1456" s="22"/>
      <c r="F1456" s="28"/>
      <c r="G1456" s="28"/>
      <c r="H1456" s="22"/>
      <c r="I1456" s="48"/>
      <c r="J1456" s="8"/>
      <c r="K1456" s="24"/>
      <c r="L1456"/>
      <c r="M1456"/>
      <c r="N1456"/>
    </row>
    <row r="1457" spans="2:14" ht="15" hidden="1" customHeight="1" outlineLevel="1" x14ac:dyDescent="0.25">
      <c r="B1457" s="27"/>
      <c r="C1457" s="43" t="s">
        <v>143</v>
      </c>
      <c r="E1457" s="22"/>
      <c r="F1457" s="28"/>
      <c r="G1457" s="28"/>
      <c r="H1457" s="22"/>
      <c r="I1457" s="48"/>
      <c r="J1457" s="8"/>
      <c r="K1457" s="24"/>
    </row>
    <row r="1458" spans="2:14" ht="15" hidden="1" customHeight="1" outlineLevel="1" collapsed="1" x14ac:dyDescent="0.25">
      <c r="B1458" s="27" t="s">
        <v>0</v>
      </c>
      <c r="C1458" s="43" t="s">
        <v>128</v>
      </c>
      <c r="D1458" s="40" t="s">
        <v>235</v>
      </c>
      <c r="E1458" s="22"/>
      <c r="F1458" s="28"/>
      <c r="G1458" s="28"/>
      <c r="H1458" s="22"/>
      <c r="I1458" s="48"/>
      <c r="J1458" s="8"/>
      <c r="K1458" s="24"/>
    </row>
    <row r="1459" spans="2:14" ht="15" hidden="1" customHeight="1" outlineLevel="1" x14ac:dyDescent="0.25">
      <c r="B1459" s="27" t="s">
        <v>0</v>
      </c>
      <c r="C1459" s="43" t="s">
        <v>132</v>
      </c>
      <c r="E1459" s="22"/>
      <c r="F1459" s="28"/>
      <c r="G1459" s="28"/>
      <c r="H1459" s="22"/>
      <c r="I1459" s="48"/>
      <c r="J1459" s="8"/>
      <c r="K1459" s="24"/>
    </row>
    <row r="1460" spans="2:14" s="5" customFormat="1" ht="15" hidden="1" customHeight="1" outlineLevel="1" x14ac:dyDescent="0.25">
      <c r="B1460" s="27" t="s">
        <v>0</v>
      </c>
      <c r="C1460" s="43" t="s">
        <v>129</v>
      </c>
      <c r="D1460" s="40" t="s">
        <v>235</v>
      </c>
      <c r="E1460" s="22"/>
      <c r="F1460" s="28"/>
      <c r="G1460" s="28"/>
      <c r="H1460" s="22"/>
      <c r="I1460" s="48"/>
      <c r="J1460" s="8"/>
      <c r="K1460" s="24"/>
    </row>
    <row r="1461" spans="2:14" ht="15" hidden="1" customHeight="1" outlineLevel="1" collapsed="1" x14ac:dyDescent="0.25">
      <c r="B1461" s="27" t="s">
        <v>0</v>
      </c>
      <c r="C1461" s="43" t="s">
        <v>218</v>
      </c>
      <c r="D1461" s="40" t="s">
        <v>235</v>
      </c>
      <c r="E1461" s="22"/>
      <c r="F1461" s="28"/>
      <c r="G1461" s="28"/>
      <c r="H1461" s="22"/>
      <c r="I1461" s="48"/>
      <c r="J1461" s="8"/>
      <c r="K1461" s="24"/>
    </row>
    <row r="1462" spans="2:14" s="5" customFormat="1" ht="15" hidden="1" customHeight="1" outlineLevel="1" x14ac:dyDescent="0.25">
      <c r="B1462" s="27"/>
      <c r="C1462" s="43" t="s">
        <v>134</v>
      </c>
      <c r="D1462" s="40" t="s">
        <v>235</v>
      </c>
      <c r="E1462" s="22"/>
      <c r="F1462" s="28"/>
      <c r="G1462" s="28"/>
      <c r="H1462" s="22"/>
      <c r="I1462" s="48"/>
      <c r="J1462" s="8"/>
      <c r="K1462" s="24"/>
    </row>
    <row r="1463" spans="2:14" s="5" customFormat="1" ht="15" customHeight="1" collapsed="1" x14ac:dyDescent="0.25">
      <c r="B1463" s="27" t="s">
        <v>53</v>
      </c>
      <c r="C1463" s="12"/>
      <c r="D1463" s="40"/>
      <c r="E1463" s="22">
        <v>1213</v>
      </c>
      <c r="F1463" s="28">
        <v>15</v>
      </c>
      <c r="G1463" s="28">
        <v>13</v>
      </c>
      <c r="H1463" s="22">
        <v>837</v>
      </c>
      <c r="I1463" s="48">
        <f>H1463/E1463</f>
        <v>0.69002473206924975</v>
      </c>
      <c r="J1463" s="8"/>
      <c r="K1463" s="24"/>
    </row>
    <row r="1464" spans="2:14" ht="15" hidden="1" customHeight="1" outlineLevel="1" collapsed="1" x14ac:dyDescent="0.25">
      <c r="B1464" s="27" t="s">
        <v>15</v>
      </c>
      <c r="C1464" s="12"/>
      <c r="E1464" s="22"/>
      <c r="F1464" s="28"/>
      <c r="G1464" s="28"/>
      <c r="H1464" s="22"/>
      <c r="I1464" s="48"/>
      <c r="J1464" s="8"/>
      <c r="K1464" s="24"/>
    </row>
    <row r="1465" spans="2:14" ht="15" hidden="1" customHeight="1" outlineLevel="1" collapsed="1" x14ac:dyDescent="0.25">
      <c r="B1465" s="27" t="s">
        <v>0</v>
      </c>
      <c r="C1465" s="43" t="s">
        <v>216</v>
      </c>
      <c r="D1465" s="40" t="s">
        <v>235</v>
      </c>
      <c r="E1465" s="22"/>
      <c r="F1465" s="28"/>
      <c r="G1465" s="29"/>
      <c r="H1465" s="22"/>
      <c r="I1465" s="48"/>
      <c r="J1465" s="5"/>
      <c r="K1465" s="24"/>
    </row>
    <row r="1466" spans="2:14" ht="15" hidden="1" customHeight="1" outlineLevel="1" x14ac:dyDescent="0.25">
      <c r="B1466" s="27" t="s">
        <v>0</v>
      </c>
      <c r="C1466" s="6" t="s">
        <v>133</v>
      </c>
      <c r="D1466" s="40" t="s">
        <v>235</v>
      </c>
      <c r="E1466" s="22"/>
      <c r="F1466" s="28"/>
      <c r="G1466" s="29"/>
      <c r="H1466" s="22"/>
      <c r="I1466" s="48"/>
      <c r="J1466" s="5"/>
      <c r="K1466" s="24"/>
    </row>
    <row r="1467" spans="2:14" ht="15" hidden="1" customHeight="1" outlineLevel="1" collapsed="1" x14ac:dyDescent="0.25">
      <c r="B1467" s="27"/>
      <c r="C1467" s="6" t="s">
        <v>217</v>
      </c>
      <c r="D1467" s="40" t="s">
        <v>235</v>
      </c>
      <c r="E1467" s="22"/>
      <c r="F1467" s="28"/>
      <c r="G1467" s="29"/>
      <c r="H1467" s="22"/>
      <c r="I1467" s="48"/>
      <c r="J1467" s="5"/>
      <c r="K1467" s="24"/>
    </row>
    <row r="1468" spans="2:14" ht="15" hidden="1" customHeight="1" outlineLevel="1" x14ac:dyDescent="0.25">
      <c r="B1468" s="27" t="s">
        <v>0</v>
      </c>
      <c r="C1468" s="43" t="s">
        <v>116</v>
      </c>
      <c r="D1468" s="40" t="s">
        <v>235</v>
      </c>
      <c r="E1468" s="22"/>
      <c r="F1468" s="28"/>
      <c r="G1468" s="29"/>
      <c r="H1468" s="22"/>
      <c r="I1468" s="48"/>
      <c r="J1468" s="5"/>
      <c r="K1468" s="24"/>
    </row>
    <row r="1469" spans="2:14" ht="15" hidden="1" customHeight="1" outlineLevel="1" collapsed="1" x14ac:dyDescent="0.25">
      <c r="B1469" s="27" t="s">
        <v>0</v>
      </c>
      <c r="C1469" s="43" t="s">
        <v>127</v>
      </c>
      <c r="E1469" s="22"/>
      <c r="F1469" s="28"/>
      <c r="G1469" s="29"/>
      <c r="H1469" s="22"/>
      <c r="I1469" s="48"/>
      <c r="J1469" s="5"/>
      <c r="K1469" s="24"/>
    </row>
    <row r="1470" spans="2:14" s="5" customFormat="1" ht="15" hidden="1" customHeight="1" outlineLevel="1" collapsed="1" x14ac:dyDescent="0.25">
      <c r="B1470" s="27"/>
      <c r="C1470" s="6" t="s">
        <v>223</v>
      </c>
      <c r="D1470" s="40" t="s">
        <v>235</v>
      </c>
      <c r="E1470" s="22"/>
      <c r="F1470" s="28"/>
      <c r="G1470" s="29"/>
      <c r="H1470" s="22"/>
      <c r="I1470" s="48"/>
      <c r="K1470" s="24"/>
      <c r="L1470"/>
      <c r="M1470"/>
      <c r="N1470"/>
    </row>
    <row r="1471" spans="2:14" ht="15" hidden="1" customHeight="1" outlineLevel="1" collapsed="1" x14ac:dyDescent="0.25">
      <c r="B1471" s="27"/>
      <c r="C1471" s="6" t="s">
        <v>117</v>
      </c>
      <c r="D1471" s="40" t="s">
        <v>235</v>
      </c>
      <c r="E1471" s="22"/>
      <c r="F1471" s="28"/>
      <c r="G1471" s="29"/>
      <c r="H1471" s="22"/>
      <c r="I1471" s="48"/>
      <c r="J1471" s="5"/>
      <c r="K1471" s="24"/>
    </row>
    <row r="1472" spans="2:14" ht="15" hidden="1" customHeight="1" outlineLevel="1" collapsed="1" x14ac:dyDescent="0.25">
      <c r="B1472" s="27" t="s">
        <v>0</v>
      </c>
      <c r="C1472" s="43" t="s">
        <v>128</v>
      </c>
      <c r="E1472" s="22"/>
      <c r="F1472" s="28"/>
      <c r="G1472" s="29"/>
      <c r="H1472" s="22"/>
      <c r="I1472" s="48"/>
      <c r="J1472" s="5"/>
      <c r="K1472" s="24"/>
    </row>
    <row r="1473" spans="2:14" ht="15" hidden="1" customHeight="1" outlineLevel="1" collapsed="1" x14ac:dyDescent="0.25">
      <c r="B1473" s="27"/>
      <c r="C1473" s="6" t="s">
        <v>221</v>
      </c>
      <c r="D1473" s="40" t="s">
        <v>235</v>
      </c>
      <c r="E1473" s="22"/>
      <c r="F1473" s="28"/>
      <c r="G1473" s="29"/>
      <c r="H1473" s="22"/>
      <c r="I1473" s="48"/>
      <c r="J1473" s="5"/>
      <c r="K1473" s="24"/>
    </row>
    <row r="1474" spans="2:14" ht="15" hidden="1" customHeight="1" outlineLevel="1" x14ac:dyDescent="0.25">
      <c r="B1474" s="27"/>
      <c r="C1474" s="43" t="s">
        <v>218</v>
      </c>
      <c r="D1474" s="40" t="s">
        <v>235</v>
      </c>
      <c r="E1474" s="22"/>
      <c r="F1474" s="28"/>
      <c r="G1474" s="29"/>
      <c r="H1474" s="22"/>
      <c r="I1474" s="48"/>
      <c r="J1474" s="5"/>
      <c r="K1474" s="24"/>
    </row>
    <row r="1475" spans="2:14" ht="15" hidden="1" customHeight="1" outlineLevel="1" collapsed="1" x14ac:dyDescent="0.25">
      <c r="B1475" s="27"/>
      <c r="C1475" s="6" t="s">
        <v>134</v>
      </c>
      <c r="D1475" s="40" t="s">
        <v>235</v>
      </c>
      <c r="E1475" s="22"/>
      <c r="F1475" s="28"/>
      <c r="G1475" s="29"/>
      <c r="H1475" s="22"/>
      <c r="I1475" s="48"/>
      <c r="J1475" s="8"/>
      <c r="K1475" s="24"/>
    </row>
    <row r="1476" spans="2:14" s="5" customFormat="1" ht="15" customHeight="1" collapsed="1" x14ac:dyDescent="0.25">
      <c r="B1476" s="27" t="s">
        <v>167</v>
      </c>
      <c r="C1476" s="12"/>
      <c r="D1476" s="40"/>
      <c r="E1476" s="22">
        <v>1226</v>
      </c>
      <c r="F1476" s="28">
        <v>10</v>
      </c>
      <c r="G1476" s="28">
        <v>9</v>
      </c>
      <c r="H1476" s="22">
        <v>976</v>
      </c>
      <c r="I1476" s="48">
        <f>H1476/E1476</f>
        <v>0.79608482871125608</v>
      </c>
      <c r="J1476" s="8"/>
      <c r="K1476" s="24"/>
    </row>
    <row r="1477" spans="2:14" s="5" customFormat="1" ht="15" hidden="1" customHeight="1" outlineLevel="1" collapsed="1" x14ac:dyDescent="0.25">
      <c r="B1477" s="27" t="s">
        <v>103</v>
      </c>
      <c r="C1477" s="12"/>
      <c r="D1477" s="40"/>
      <c r="E1477" s="22"/>
      <c r="F1477" s="28"/>
      <c r="G1477" s="28"/>
      <c r="H1477" s="22"/>
      <c r="I1477" s="48"/>
      <c r="J1477" s="8"/>
      <c r="K1477" s="24"/>
      <c r="L1477"/>
      <c r="M1477"/>
      <c r="N1477"/>
    </row>
    <row r="1478" spans="2:14" s="5" customFormat="1" ht="15" hidden="1" customHeight="1" outlineLevel="1" collapsed="1" x14ac:dyDescent="0.25">
      <c r="B1478" s="27"/>
      <c r="C1478" s="43" t="s">
        <v>216</v>
      </c>
      <c r="D1478" s="40" t="s">
        <v>235</v>
      </c>
      <c r="E1478" s="22"/>
      <c r="F1478" s="28"/>
      <c r="G1478" s="28"/>
      <c r="H1478" s="22"/>
      <c r="I1478" s="48"/>
      <c r="J1478" s="8"/>
      <c r="K1478" s="24"/>
      <c r="L1478"/>
      <c r="M1478"/>
      <c r="N1478"/>
    </row>
    <row r="1479" spans="2:14" s="5" customFormat="1" ht="15" hidden="1" customHeight="1" outlineLevel="1" collapsed="1" x14ac:dyDescent="0.25">
      <c r="B1479" s="27"/>
      <c r="C1479" s="43" t="s">
        <v>133</v>
      </c>
      <c r="D1479" s="40" t="s">
        <v>235</v>
      </c>
      <c r="E1479" s="22"/>
      <c r="F1479" s="28"/>
      <c r="G1479" s="28"/>
      <c r="H1479" s="22"/>
      <c r="I1479" s="48"/>
      <c r="J1479" s="8"/>
      <c r="K1479" s="24"/>
      <c r="L1479"/>
      <c r="M1479"/>
      <c r="N1479"/>
    </row>
    <row r="1480" spans="2:14" s="5" customFormat="1" ht="15" hidden="1" customHeight="1" outlineLevel="1" collapsed="1" x14ac:dyDescent="0.25">
      <c r="B1480" s="27"/>
      <c r="C1480" s="6" t="s">
        <v>136</v>
      </c>
      <c r="D1480" s="40" t="s">
        <v>235</v>
      </c>
      <c r="E1480" s="22"/>
      <c r="F1480" s="28"/>
      <c r="G1480" s="28"/>
      <c r="H1480" s="22"/>
      <c r="I1480" s="48"/>
      <c r="J1480" s="8"/>
      <c r="K1480" s="24"/>
      <c r="L1480"/>
      <c r="M1480"/>
      <c r="N1480"/>
    </row>
    <row r="1481" spans="2:14" s="5" customFormat="1" ht="15" hidden="1" customHeight="1" outlineLevel="1" x14ac:dyDescent="0.25">
      <c r="B1481" s="27"/>
      <c r="C1481" s="43" t="s">
        <v>217</v>
      </c>
      <c r="D1481" s="40" t="s">
        <v>235</v>
      </c>
      <c r="E1481" s="22"/>
      <c r="F1481" s="28"/>
      <c r="G1481" s="28"/>
      <c r="H1481" s="22"/>
      <c r="I1481" s="48"/>
      <c r="J1481" s="8"/>
      <c r="K1481" s="24"/>
    </row>
    <row r="1482" spans="2:14" ht="15" hidden="1" customHeight="1" outlineLevel="1" collapsed="1" x14ac:dyDescent="0.25">
      <c r="B1482" s="27" t="s">
        <v>0</v>
      </c>
      <c r="C1482" s="6" t="s">
        <v>116</v>
      </c>
      <c r="D1482" s="40" t="s">
        <v>235</v>
      </c>
      <c r="E1482" s="22"/>
      <c r="F1482" s="28"/>
      <c r="G1482" s="28"/>
      <c r="H1482" s="22"/>
      <c r="I1482" s="48"/>
      <c r="J1482" s="8"/>
      <c r="K1482" s="24"/>
    </row>
    <row r="1483" spans="2:14" ht="15" hidden="1" customHeight="1" outlineLevel="1" x14ac:dyDescent="0.25">
      <c r="B1483" s="27"/>
      <c r="C1483" s="43" t="s">
        <v>127</v>
      </c>
      <c r="E1483" s="22"/>
      <c r="F1483" s="28"/>
      <c r="G1483" s="28"/>
      <c r="H1483" s="22"/>
      <c r="I1483" s="48"/>
      <c r="J1483" s="8"/>
      <c r="K1483" s="24"/>
    </row>
    <row r="1484" spans="2:14" ht="15" hidden="1" customHeight="1" outlineLevel="1" collapsed="1" x14ac:dyDescent="0.25">
      <c r="B1484" s="27"/>
      <c r="C1484" s="6" t="s">
        <v>117</v>
      </c>
      <c r="D1484" s="40" t="s">
        <v>235</v>
      </c>
      <c r="E1484" s="22"/>
      <c r="F1484" s="28"/>
      <c r="G1484" s="28"/>
      <c r="H1484" s="22"/>
      <c r="I1484" s="48"/>
      <c r="J1484" s="8"/>
      <c r="K1484" s="24"/>
    </row>
    <row r="1485" spans="2:14" s="5" customFormat="1" ht="15" hidden="1" customHeight="1" outlineLevel="1" x14ac:dyDescent="0.25">
      <c r="B1485" s="27" t="s">
        <v>0</v>
      </c>
      <c r="C1485" s="43" t="s">
        <v>128</v>
      </c>
      <c r="D1485" s="40" t="s">
        <v>235</v>
      </c>
      <c r="E1485" s="22"/>
      <c r="F1485" s="28"/>
      <c r="G1485" s="28"/>
      <c r="H1485" s="22"/>
      <c r="I1485" s="48"/>
      <c r="J1485" s="8"/>
      <c r="K1485" s="24"/>
      <c r="L1485"/>
      <c r="M1485"/>
      <c r="N1485"/>
    </row>
    <row r="1486" spans="2:14" s="5" customFormat="1" ht="15" hidden="1" customHeight="1" outlineLevel="1" x14ac:dyDescent="0.25">
      <c r="B1486" s="27" t="s">
        <v>0</v>
      </c>
      <c r="C1486" s="6" t="s">
        <v>132</v>
      </c>
      <c r="D1486" s="40" t="s">
        <v>235</v>
      </c>
      <c r="E1486" s="22"/>
      <c r="F1486" s="28"/>
      <c r="G1486" s="28"/>
      <c r="H1486" s="22"/>
      <c r="I1486" s="48"/>
      <c r="J1486" s="8"/>
      <c r="K1486" s="24"/>
    </row>
    <row r="1487" spans="2:14" s="5" customFormat="1" ht="15" hidden="1" customHeight="1" outlineLevel="1" x14ac:dyDescent="0.25">
      <c r="B1487" s="27"/>
      <c r="C1487" s="43" t="s">
        <v>129</v>
      </c>
      <c r="D1487" s="40" t="s">
        <v>235</v>
      </c>
      <c r="E1487" s="22"/>
      <c r="F1487" s="28"/>
      <c r="G1487" s="28"/>
      <c r="H1487" s="22"/>
      <c r="I1487" s="48"/>
      <c r="J1487" s="8"/>
      <c r="K1487" s="24"/>
      <c r="L1487"/>
      <c r="M1487"/>
      <c r="N1487"/>
    </row>
    <row r="1488" spans="2:14" s="5" customFormat="1" ht="15" hidden="1" customHeight="1" outlineLevel="1" collapsed="1" x14ac:dyDescent="0.25">
      <c r="B1488" s="27" t="s">
        <v>0</v>
      </c>
      <c r="C1488" s="6" t="s">
        <v>236</v>
      </c>
      <c r="D1488" s="40" t="s">
        <v>235</v>
      </c>
      <c r="E1488" s="22"/>
      <c r="F1488" s="28"/>
      <c r="G1488" s="28"/>
      <c r="H1488" s="22"/>
      <c r="I1488" s="48"/>
      <c r="K1488" s="24"/>
      <c r="L1488"/>
      <c r="M1488"/>
      <c r="N1488"/>
    </row>
    <row r="1489" spans="2:14" s="5" customFormat="1" ht="15" customHeight="1" collapsed="1" x14ac:dyDescent="0.25">
      <c r="B1489" s="27" t="s">
        <v>103</v>
      </c>
      <c r="C1489" s="12"/>
      <c r="D1489" s="40"/>
      <c r="E1489" s="22">
        <v>1559</v>
      </c>
      <c r="F1489" s="28">
        <v>10</v>
      </c>
      <c r="G1489" s="28">
        <v>10</v>
      </c>
      <c r="H1489" s="22">
        <v>954</v>
      </c>
      <c r="I1489" s="48">
        <f>H1489/E1489</f>
        <v>0.61193072482360489</v>
      </c>
      <c r="K1489" s="24"/>
    </row>
    <row r="1490" spans="2:14" s="5" customFormat="1" ht="15" hidden="1" customHeight="1" outlineLevel="1" collapsed="1" x14ac:dyDescent="0.25">
      <c r="B1490" s="27" t="s">
        <v>60</v>
      </c>
      <c r="C1490" s="12"/>
      <c r="D1490" s="40"/>
      <c r="E1490" s="22"/>
      <c r="F1490" s="28"/>
      <c r="G1490" s="28"/>
      <c r="H1490" s="22"/>
      <c r="I1490" s="48"/>
      <c r="J1490" s="8"/>
      <c r="K1490" s="24"/>
      <c r="L1490"/>
      <c r="M1490"/>
      <c r="N1490"/>
    </row>
    <row r="1491" spans="2:14" s="5" customFormat="1" ht="15" hidden="1" customHeight="1" outlineLevel="1" collapsed="1" x14ac:dyDescent="0.25">
      <c r="B1491" s="27" t="s">
        <v>0</v>
      </c>
      <c r="C1491" s="6" t="s">
        <v>216</v>
      </c>
      <c r="D1491" s="40" t="s">
        <v>235</v>
      </c>
      <c r="E1491" s="22"/>
      <c r="F1491" s="28"/>
      <c r="G1491" s="28"/>
      <c r="H1491" s="22"/>
      <c r="I1491" s="48"/>
      <c r="J1491" s="8"/>
      <c r="K1491" s="24"/>
      <c r="L1491"/>
      <c r="M1491"/>
      <c r="N1491"/>
    </row>
    <row r="1492" spans="2:14" s="5" customFormat="1" ht="15" hidden="1" customHeight="1" outlineLevel="1" x14ac:dyDescent="0.25">
      <c r="B1492" s="27"/>
      <c r="C1492" s="6" t="s">
        <v>207</v>
      </c>
      <c r="D1492" s="40" t="s">
        <v>235</v>
      </c>
      <c r="E1492" s="22"/>
      <c r="F1492" s="28"/>
      <c r="G1492" s="28"/>
      <c r="H1492" s="22"/>
      <c r="I1492" s="48"/>
      <c r="J1492" s="8"/>
      <c r="K1492" s="24"/>
      <c r="L1492"/>
      <c r="M1492"/>
      <c r="N1492"/>
    </row>
    <row r="1493" spans="2:14" s="5" customFormat="1" ht="15" hidden="1" customHeight="1" outlineLevel="1" collapsed="1" x14ac:dyDescent="0.25">
      <c r="B1493" s="27" t="s">
        <v>0</v>
      </c>
      <c r="C1493" s="6" t="s">
        <v>133</v>
      </c>
      <c r="D1493" s="40" t="s">
        <v>235</v>
      </c>
      <c r="E1493" s="22"/>
      <c r="F1493" s="28"/>
      <c r="G1493" s="28"/>
      <c r="H1493" s="22"/>
      <c r="I1493" s="48"/>
      <c r="J1493" s="8"/>
      <c r="K1493" s="24"/>
      <c r="L1493"/>
      <c r="M1493"/>
      <c r="N1493"/>
    </row>
    <row r="1494" spans="2:14" s="5" customFormat="1" ht="15" hidden="1" customHeight="1" outlineLevel="1" collapsed="1" x14ac:dyDescent="0.25">
      <c r="B1494" s="27" t="s">
        <v>0</v>
      </c>
      <c r="C1494" s="6" t="s">
        <v>136</v>
      </c>
      <c r="D1494" s="40" t="s">
        <v>235</v>
      </c>
      <c r="E1494" s="22"/>
      <c r="F1494" s="28"/>
      <c r="G1494" s="28"/>
      <c r="H1494" s="22"/>
      <c r="I1494" s="48"/>
      <c r="K1494" s="24"/>
      <c r="L1494"/>
      <c r="M1494"/>
      <c r="N1494"/>
    </row>
    <row r="1495" spans="2:14" s="5" customFormat="1" ht="15" hidden="1" customHeight="1" outlineLevel="1" collapsed="1" x14ac:dyDescent="0.25">
      <c r="B1495" s="27"/>
      <c r="C1495" s="6" t="s">
        <v>217</v>
      </c>
      <c r="D1495" s="40" t="s">
        <v>235</v>
      </c>
      <c r="E1495" s="22"/>
      <c r="F1495" s="28"/>
      <c r="G1495" s="28"/>
      <c r="H1495" s="22"/>
      <c r="I1495" s="48"/>
      <c r="J1495" s="8"/>
      <c r="K1495" s="24"/>
      <c r="L1495"/>
      <c r="M1495"/>
      <c r="N1495"/>
    </row>
    <row r="1496" spans="2:14" ht="15" hidden="1" customHeight="1" outlineLevel="1" collapsed="1" x14ac:dyDescent="0.25">
      <c r="B1496" s="27" t="s">
        <v>0</v>
      </c>
      <c r="C1496" s="6" t="s">
        <v>116</v>
      </c>
      <c r="D1496" s="40" t="s">
        <v>235</v>
      </c>
      <c r="E1496" s="22"/>
      <c r="F1496" s="28"/>
      <c r="G1496" s="28"/>
      <c r="H1496" s="22"/>
      <c r="I1496" s="48"/>
      <c r="J1496" s="8"/>
      <c r="K1496" s="24"/>
    </row>
    <row r="1497" spans="2:14" s="5" customFormat="1" ht="15" hidden="1" customHeight="1" outlineLevel="1" collapsed="1" x14ac:dyDescent="0.25">
      <c r="B1497" s="27" t="s">
        <v>0</v>
      </c>
      <c r="C1497" s="53" t="s">
        <v>127</v>
      </c>
      <c r="D1497" s="40"/>
      <c r="E1497" s="22"/>
      <c r="F1497" s="28"/>
      <c r="G1497" s="28"/>
      <c r="H1497" s="22"/>
      <c r="I1497" s="48"/>
      <c r="J1497" s="8"/>
      <c r="K1497" s="24"/>
    </row>
    <row r="1498" spans="2:14" ht="15" hidden="1" customHeight="1" outlineLevel="1" x14ac:dyDescent="0.25">
      <c r="B1498" s="27"/>
      <c r="C1498" s="6" t="s">
        <v>219</v>
      </c>
      <c r="D1498" s="40" t="s">
        <v>235</v>
      </c>
      <c r="E1498" s="22"/>
      <c r="F1498" s="28"/>
      <c r="G1498" s="28"/>
      <c r="H1498" s="22"/>
      <c r="I1498" s="48"/>
      <c r="J1498" s="8"/>
      <c r="K1498" s="24"/>
    </row>
    <row r="1499" spans="2:14" s="5" customFormat="1" ht="15" hidden="1" customHeight="1" outlineLevel="1" x14ac:dyDescent="0.25">
      <c r="B1499" s="27"/>
      <c r="C1499" s="6" t="s">
        <v>223</v>
      </c>
      <c r="D1499" s="40" t="s">
        <v>235</v>
      </c>
      <c r="E1499" s="22"/>
      <c r="F1499" s="28"/>
      <c r="G1499" s="28"/>
      <c r="H1499" s="22"/>
      <c r="I1499" s="48"/>
      <c r="J1499" s="8"/>
      <c r="K1499" s="24"/>
    </row>
    <row r="1500" spans="2:14" s="5" customFormat="1" ht="15" hidden="1" customHeight="1" outlineLevel="1" x14ac:dyDescent="0.25">
      <c r="B1500" s="27" t="s">
        <v>0</v>
      </c>
      <c r="C1500" s="6" t="s">
        <v>213</v>
      </c>
      <c r="D1500" s="40" t="s">
        <v>235</v>
      </c>
      <c r="E1500" s="22"/>
      <c r="F1500" s="28"/>
      <c r="G1500" s="28"/>
      <c r="H1500" s="22"/>
      <c r="I1500" s="48"/>
      <c r="J1500" s="8"/>
      <c r="K1500" s="24"/>
    </row>
    <row r="1501" spans="2:14" s="5" customFormat="1" ht="15" hidden="1" customHeight="1" outlineLevel="1" x14ac:dyDescent="0.25">
      <c r="B1501" s="27" t="s">
        <v>0</v>
      </c>
      <c r="C1501" s="6" t="s">
        <v>117</v>
      </c>
      <c r="D1501" s="40" t="s">
        <v>235</v>
      </c>
      <c r="E1501" s="22"/>
      <c r="F1501" s="28"/>
      <c r="G1501" s="28"/>
      <c r="H1501" s="22"/>
      <c r="I1501" s="48"/>
      <c r="J1501" s="8"/>
      <c r="K1501" s="24"/>
      <c r="L1501"/>
      <c r="M1501"/>
      <c r="N1501"/>
    </row>
    <row r="1502" spans="2:14" ht="15" hidden="1" customHeight="1" outlineLevel="1" x14ac:dyDescent="0.25">
      <c r="B1502" s="27" t="s">
        <v>0</v>
      </c>
      <c r="C1502" s="6" t="s">
        <v>128</v>
      </c>
      <c r="D1502" s="40" t="s">
        <v>235</v>
      </c>
      <c r="E1502" s="22"/>
      <c r="F1502" s="28"/>
      <c r="G1502" s="28"/>
      <c r="H1502" s="22"/>
      <c r="I1502" s="48"/>
      <c r="J1502" s="5"/>
      <c r="K1502" s="24"/>
    </row>
    <row r="1503" spans="2:14" s="5" customFormat="1" ht="15" hidden="1" customHeight="1" outlineLevel="1" collapsed="1" x14ac:dyDescent="0.25">
      <c r="B1503" s="27" t="s">
        <v>0</v>
      </c>
      <c r="C1503" s="6" t="s">
        <v>132</v>
      </c>
      <c r="D1503" s="40" t="s">
        <v>235</v>
      </c>
      <c r="E1503" s="22"/>
      <c r="F1503" s="28"/>
      <c r="G1503" s="28"/>
      <c r="H1503" s="22"/>
      <c r="I1503" s="48"/>
      <c r="J1503" s="8"/>
      <c r="K1503" s="24"/>
      <c r="L1503"/>
      <c r="M1503"/>
      <c r="N1503"/>
    </row>
    <row r="1504" spans="2:14" ht="15" hidden="1" customHeight="1" outlineLevel="1" x14ac:dyDescent="0.25">
      <c r="B1504" s="27" t="s">
        <v>0</v>
      </c>
      <c r="C1504" s="6" t="s">
        <v>129</v>
      </c>
      <c r="D1504" s="40" t="s">
        <v>235</v>
      </c>
      <c r="E1504" s="22"/>
      <c r="F1504" s="28"/>
      <c r="G1504" s="28"/>
      <c r="H1504" s="22"/>
      <c r="I1504" s="48"/>
      <c r="J1504" s="8"/>
      <c r="K1504" s="24"/>
    </row>
    <row r="1505" spans="2:14" ht="15" hidden="1" customHeight="1" outlineLevel="1" x14ac:dyDescent="0.25">
      <c r="B1505" s="27" t="s">
        <v>0</v>
      </c>
      <c r="C1505" s="6" t="s">
        <v>218</v>
      </c>
      <c r="D1505" s="40" t="s">
        <v>235</v>
      </c>
      <c r="E1505" s="22"/>
      <c r="F1505" s="28"/>
      <c r="G1505" s="28"/>
      <c r="H1505" s="22"/>
      <c r="I1505" s="48"/>
      <c r="J1505" s="8"/>
      <c r="K1505" s="24"/>
    </row>
    <row r="1506" spans="2:14" ht="15" hidden="1" customHeight="1" outlineLevel="1" collapsed="1" x14ac:dyDescent="0.25">
      <c r="B1506" s="27" t="s">
        <v>0</v>
      </c>
      <c r="C1506" s="6" t="s">
        <v>134</v>
      </c>
      <c r="D1506" s="40" t="s">
        <v>235</v>
      </c>
      <c r="E1506" s="22"/>
      <c r="F1506" s="28"/>
      <c r="G1506" s="28"/>
      <c r="H1506" s="22"/>
      <c r="I1506" s="48"/>
      <c r="J1506" s="8"/>
      <c r="K1506" s="24"/>
    </row>
    <row r="1507" spans="2:14" s="5" customFormat="1" ht="15" customHeight="1" collapsed="1" x14ac:dyDescent="0.25">
      <c r="B1507" s="27" t="s">
        <v>60</v>
      </c>
      <c r="C1507" s="12"/>
      <c r="D1507" s="40"/>
      <c r="E1507" s="22">
        <v>2222</v>
      </c>
      <c r="F1507" s="28">
        <v>15</v>
      </c>
      <c r="G1507" s="28">
        <v>15</v>
      </c>
      <c r="H1507" s="22">
        <v>1365</v>
      </c>
      <c r="I1507" s="48">
        <f>H1507/E1507</f>
        <v>0.61431143114311426</v>
      </c>
      <c r="J1507" s="8"/>
      <c r="K1507" s="24"/>
    </row>
    <row r="1508" spans="2:14" ht="15" hidden="1" customHeight="1" outlineLevel="1" collapsed="1" x14ac:dyDescent="0.25">
      <c r="B1508" s="27" t="s">
        <v>32</v>
      </c>
      <c r="C1508" s="12"/>
      <c r="E1508" s="22"/>
      <c r="F1508" s="28"/>
      <c r="G1508" s="28"/>
      <c r="H1508" s="22"/>
      <c r="I1508" s="48"/>
      <c r="J1508" s="8"/>
      <c r="K1508" s="24"/>
    </row>
    <row r="1509" spans="2:14" ht="15" hidden="1" customHeight="1" outlineLevel="1" collapsed="1" x14ac:dyDescent="0.25">
      <c r="B1509" s="27"/>
      <c r="C1509" s="43" t="s">
        <v>216</v>
      </c>
      <c r="E1509" s="22"/>
      <c r="F1509" s="28"/>
      <c r="G1509" s="28"/>
      <c r="H1509" s="22"/>
      <c r="I1509" s="48"/>
      <c r="J1509" s="8"/>
      <c r="K1509" s="24"/>
    </row>
    <row r="1510" spans="2:14" ht="15" hidden="1" customHeight="1" outlineLevel="1" collapsed="1" x14ac:dyDescent="0.25">
      <c r="B1510" s="27" t="s">
        <v>0</v>
      </c>
      <c r="C1510" s="43" t="s">
        <v>133</v>
      </c>
      <c r="D1510" s="40" t="s">
        <v>235</v>
      </c>
      <c r="E1510" s="22"/>
      <c r="F1510" s="28"/>
      <c r="G1510" s="28"/>
      <c r="H1510" s="22"/>
      <c r="I1510" s="48"/>
      <c r="J1510" s="8"/>
      <c r="K1510" s="24"/>
    </row>
    <row r="1511" spans="2:14" ht="15" hidden="1" customHeight="1" outlineLevel="1" collapsed="1" x14ac:dyDescent="0.25">
      <c r="B1511" s="27" t="s">
        <v>0</v>
      </c>
      <c r="C1511" s="43" t="s">
        <v>136</v>
      </c>
      <c r="D1511" s="40" t="s">
        <v>235</v>
      </c>
      <c r="E1511" s="22"/>
      <c r="F1511" s="28"/>
      <c r="G1511" s="28"/>
      <c r="H1511" s="22"/>
      <c r="I1511" s="48"/>
      <c r="J1511" s="8"/>
      <c r="K1511" s="24"/>
    </row>
    <row r="1512" spans="2:14" s="5" customFormat="1" ht="15" hidden="1" customHeight="1" outlineLevel="1" x14ac:dyDescent="0.25">
      <c r="B1512" s="27"/>
      <c r="C1512" s="6" t="s">
        <v>217</v>
      </c>
      <c r="D1512" s="40" t="s">
        <v>235</v>
      </c>
      <c r="E1512" s="22"/>
      <c r="F1512" s="28"/>
      <c r="G1512" s="28"/>
      <c r="H1512" s="22"/>
      <c r="I1512" s="48"/>
      <c r="J1512" s="8"/>
      <c r="K1512" s="24"/>
    </row>
    <row r="1513" spans="2:14" ht="15" hidden="1" customHeight="1" outlineLevel="1" collapsed="1" x14ac:dyDescent="0.25">
      <c r="B1513" s="27" t="s">
        <v>0</v>
      </c>
      <c r="C1513" s="6" t="s">
        <v>116</v>
      </c>
      <c r="D1513" s="40" t="s">
        <v>235</v>
      </c>
      <c r="E1513" s="22"/>
      <c r="F1513" s="28"/>
      <c r="G1513" s="28"/>
      <c r="H1513" s="22"/>
      <c r="I1513" s="48"/>
      <c r="J1513" s="8"/>
      <c r="K1513" s="24"/>
    </row>
    <row r="1514" spans="2:14" ht="15" hidden="1" customHeight="1" outlineLevel="1" x14ac:dyDescent="0.25">
      <c r="B1514" s="27" t="s">
        <v>0</v>
      </c>
      <c r="C1514" s="43" t="s">
        <v>127</v>
      </c>
      <c r="E1514" s="22"/>
      <c r="F1514" s="28"/>
      <c r="G1514" s="28"/>
      <c r="H1514" s="22"/>
      <c r="I1514" s="48"/>
      <c r="J1514" s="8"/>
      <c r="K1514" s="24"/>
    </row>
    <row r="1515" spans="2:14" s="5" customFormat="1" ht="15" hidden="1" customHeight="1" outlineLevel="1" collapsed="1" x14ac:dyDescent="0.25">
      <c r="B1515" s="27" t="s">
        <v>0</v>
      </c>
      <c r="C1515" s="6" t="s">
        <v>117</v>
      </c>
      <c r="D1515" s="40" t="s">
        <v>235</v>
      </c>
      <c r="E1515" s="22"/>
      <c r="F1515" s="28"/>
      <c r="G1515" s="28"/>
      <c r="H1515" s="22"/>
      <c r="I1515" s="48"/>
      <c r="J1515" s="8"/>
      <c r="K1515" s="24"/>
      <c r="L1515"/>
      <c r="M1515"/>
      <c r="N1515"/>
    </row>
    <row r="1516" spans="2:14" s="5" customFormat="1" ht="15" hidden="1" customHeight="1" outlineLevel="1" x14ac:dyDescent="0.25">
      <c r="B1516" s="27" t="s">
        <v>0</v>
      </c>
      <c r="C1516" s="6" t="s">
        <v>143</v>
      </c>
      <c r="D1516" s="40" t="s">
        <v>235</v>
      </c>
      <c r="E1516" s="22"/>
      <c r="F1516" s="28"/>
      <c r="G1516" s="28"/>
      <c r="H1516" s="22"/>
      <c r="I1516" s="48"/>
      <c r="J1516" s="8"/>
      <c r="K1516" s="24"/>
      <c r="L1516"/>
      <c r="M1516"/>
      <c r="N1516"/>
    </row>
    <row r="1517" spans="2:14" s="5" customFormat="1" ht="15" hidden="1" customHeight="1" outlineLevel="1" x14ac:dyDescent="0.25">
      <c r="B1517" s="27" t="s">
        <v>0</v>
      </c>
      <c r="C1517" s="43" t="s">
        <v>128</v>
      </c>
      <c r="D1517" s="40" t="s">
        <v>235</v>
      </c>
      <c r="E1517" s="22"/>
      <c r="F1517" s="28"/>
      <c r="G1517" s="28"/>
      <c r="H1517" s="22"/>
      <c r="I1517" s="48"/>
      <c r="J1517" s="8"/>
      <c r="K1517" s="24"/>
      <c r="L1517"/>
      <c r="M1517"/>
      <c r="N1517"/>
    </row>
    <row r="1518" spans="2:14" s="5" customFormat="1" ht="15" hidden="1" customHeight="1" outlineLevel="1" x14ac:dyDescent="0.25">
      <c r="B1518" s="27" t="s">
        <v>0</v>
      </c>
      <c r="C1518" s="43" t="s">
        <v>132</v>
      </c>
      <c r="D1518" s="40" t="s">
        <v>235</v>
      </c>
      <c r="E1518" s="22"/>
      <c r="F1518" s="28"/>
      <c r="G1518" s="28"/>
      <c r="H1518" s="22"/>
      <c r="I1518" s="48"/>
      <c r="J1518" s="8"/>
      <c r="K1518" s="24"/>
      <c r="L1518"/>
      <c r="M1518"/>
      <c r="N1518"/>
    </row>
    <row r="1519" spans="2:14" s="5" customFormat="1" ht="15" hidden="1" customHeight="1" outlineLevel="1" collapsed="1" x14ac:dyDescent="0.25">
      <c r="B1519" s="27" t="s">
        <v>0</v>
      </c>
      <c r="C1519" s="6" t="s">
        <v>129</v>
      </c>
      <c r="D1519" s="40" t="s">
        <v>235</v>
      </c>
      <c r="E1519" s="22"/>
      <c r="F1519" s="28"/>
      <c r="G1519" s="28"/>
      <c r="H1519" s="22"/>
      <c r="I1519" s="48"/>
      <c r="J1519" s="8"/>
      <c r="K1519" s="24"/>
      <c r="L1519"/>
      <c r="M1519"/>
      <c r="N1519"/>
    </row>
    <row r="1520" spans="2:14" s="5" customFormat="1" ht="15" hidden="1" customHeight="1" outlineLevel="1" collapsed="1" x14ac:dyDescent="0.25">
      <c r="B1520" s="27" t="s">
        <v>0</v>
      </c>
      <c r="C1520" s="6" t="s">
        <v>218</v>
      </c>
      <c r="D1520" s="40" t="s">
        <v>235</v>
      </c>
      <c r="E1520" s="22"/>
      <c r="F1520" s="28"/>
      <c r="G1520" s="28"/>
      <c r="H1520" s="22"/>
      <c r="I1520" s="48"/>
      <c r="J1520" s="8"/>
      <c r="K1520" s="24"/>
      <c r="L1520"/>
      <c r="M1520"/>
      <c r="N1520"/>
    </row>
    <row r="1521" spans="1:14" s="5" customFormat="1" ht="15" customHeight="1" collapsed="1" x14ac:dyDescent="0.25">
      <c r="B1521" s="27" t="s">
        <v>189</v>
      </c>
      <c r="C1521" s="12"/>
      <c r="D1521" s="40"/>
      <c r="E1521" s="22">
        <v>2248</v>
      </c>
      <c r="F1521" s="28">
        <v>11</v>
      </c>
      <c r="G1521" s="28">
        <v>10</v>
      </c>
      <c r="H1521" s="22">
        <v>1593</v>
      </c>
      <c r="I1521" s="48">
        <f>H1521/E1521</f>
        <v>0.70862989323843417</v>
      </c>
      <c r="J1521" s="8"/>
      <c r="K1521" s="24"/>
      <c r="L1521"/>
      <c r="M1521"/>
      <c r="N1521"/>
    </row>
    <row r="1522" spans="1:14" s="5" customFormat="1" ht="15" hidden="1" customHeight="1" outlineLevel="1" collapsed="1" x14ac:dyDescent="0.25">
      <c r="B1522" s="27" t="s">
        <v>100</v>
      </c>
      <c r="C1522" s="12"/>
      <c r="D1522" s="40"/>
      <c r="E1522" s="22"/>
      <c r="F1522" s="28"/>
      <c r="G1522" s="28"/>
      <c r="H1522" s="22"/>
      <c r="I1522" s="48"/>
      <c r="J1522" s="8"/>
      <c r="K1522" s="24"/>
      <c r="L1522"/>
      <c r="M1522"/>
      <c r="N1522"/>
    </row>
    <row r="1523" spans="1:14" s="1" customFormat="1" ht="15" hidden="1" customHeight="1" outlineLevel="1" collapsed="1" x14ac:dyDescent="0.25">
      <c r="A1523" s="5"/>
      <c r="B1523" s="27" t="s">
        <v>0</v>
      </c>
      <c r="C1523" s="43" t="s">
        <v>216</v>
      </c>
      <c r="D1523" s="40" t="s">
        <v>235</v>
      </c>
      <c r="E1523" s="22"/>
      <c r="F1523" s="28"/>
      <c r="G1523" s="28"/>
      <c r="H1523" s="22"/>
      <c r="I1523" s="48"/>
      <c r="J1523" s="8"/>
      <c r="K1523" s="24"/>
      <c r="L1523"/>
      <c r="M1523"/>
      <c r="N1523"/>
    </row>
    <row r="1524" spans="1:14" ht="15" hidden="1" customHeight="1" outlineLevel="1" collapsed="1" x14ac:dyDescent="0.25">
      <c r="B1524" s="27" t="s">
        <v>0</v>
      </c>
      <c r="C1524" s="43" t="s">
        <v>137</v>
      </c>
      <c r="E1524" s="22"/>
      <c r="F1524" s="28"/>
      <c r="G1524" s="28"/>
      <c r="H1524" s="22"/>
      <c r="I1524" s="48"/>
      <c r="J1524" s="8"/>
      <c r="K1524" s="24"/>
    </row>
    <row r="1525" spans="1:14" s="5" customFormat="1" ht="15" hidden="1" customHeight="1" outlineLevel="1" collapsed="1" x14ac:dyDescent="0.25">
      <c r="B1525" s="27" t="s">
        <v>0</v>
      </c>
      <c r="C1525" s="43" t="s">
        <v>136</v>
      </c>
      <c r="D1525" s="40" t="s">
        <v>235</v>
      </c>
      <c r="E1525" s="22"/>
      <c r="F1525" s="28"/>
      <c r="G1525" s="28"/>
      <c r="H1525" s="22"/>
      <c r="I1525" s="48"/>
      <c r="J1525" s="8"/>
      <c r="K1525" s="24"/>
      <c r="L1525"/>
      <c r="M1525"/>
      <c r="N1525"/>
    </row>
    <row r="1526" spans="1:14" s="5" customFormat="1" ht="15" hidden="1" customHeight="1" outlineLevel="1" x14ac:dyDescent="0.25">
      <c r="B1526" s="27"/>
      <c r="C1526" s="52" t="s">
        <v>217</v>
      </c>
      <c r="D1526" s="40" t="s">
        <v>235</v>
      </c>
      <c r="E1526" s="22"/>
      <c r="F1526" s="28"/>
      <c r="G1526" s="28"/>
      <c r="H1526" s="22"/>
      <c r="I1526" s="48"/>
      <c r="J1526" s="8"/>
      <c r="K1526" s="24"/>
    </row>
    <row r="1527" spans="1:14" ht="15" hidden="1" customHeight="1" outlineLevel="1" collapsed="1" x14ac:dyDescent="0.25">
      <c r="B1527" s="27" t="s">
        <v>0</v>
      </c>
      <c r="C1527" s="6" t="s">
        <v>116</v>
      </c>
      <c r="D1527" s="40" t="s">
        <v>235</v>
      </c>
      <c r="E1527" s="22"/>
      <c r="F1527" s="28"/>
      <c r="G1527" s="28"/>
      <c r="H1527" s="22"/>
      <c r="I1527" s="48"/>
      <c r="J1527" s="8"/>
      <c r="K1527" s="24"/>
    </row>
    <row r="1528" spans="1:14" s="5" customFormat="1" ht="15" hidden="1" customHeight="1" outlineLevel="1" x14ac:dyDescent="0.25">
      <c r="B1528" s="27"/>
      <c r="C1528" s="43" t="s">
        <v>127</v>
      </c>
      <c r="D1528" s="40"/>
      <c r="E1528" s="22"/>
      <c r="F1528" s="28"/>
      <c r="G1528" s="28"/>
      <c r="H1528" s="22"/>
      <c r="I1528" s="48"/>
      <c r="J1528" s="8"/>
      <c r="K1528" s="24"/>
      <c r="L1528"/>
      <c r="M1528"/>
      <c r="N1528"/>
    </row>
    <row r="1529" spans="1:14" s="1" customFormat="1" ht="15" hidden="1" customHeight="1" outlineLevel="1" collapsed="1" x14ac:dyDescent="0.25">
      <c r="A1529" s="5"/>
      <c r="B1529" s="27"/>
      <c r="C1529" s="6" t="s">
        <v>219</v>
      </c>
      <c r="D1529" s="40" t="s">
        <v>235</v>
      </c>
      <c r="E1529" s="22"/>
      <c r="F1529" s="28"/>
      <c r="G1529" s="28"/>
      <c r="H1529" s="22"/>
      <c r="I1529" s="48"/>
      <c r="J1529" s="8"/>
      <c r="K1529" s="24"/>
      <c r="L1529"/>
      <c r="M1529"/>
      <c r="N1529"/>
    </row>
    <row r="1530" spans="1:14" s="1" customFormat="1" ht="15" hidden="1" customHeight="1" outlineLevel="1" collapsed="1" x14ac:dyDescent="0.25">
      <c r="A1530" s="5"/>
      <c r="B1530" s="27" t="s">
        <v>0</v>
      </c>
      <c r="C1530" s="43" t="s">
        <v>222</v>
      </c>
      <c r="D1530" s="40" t="s">
        <v>235</v>
      </c>
      <c r="E1530" s="22"/>
      <c r="F1530" s="28"/>
      <c r="G1530" s="28"/>
      <c r="H1530" s="22"/>
      <c r="I1530" s="48"/>
      <c r="J1530" s="8"/>
      <c r="K1530" s="24"/>
      <c r="L1530"/>
      <c r="M1530"/>
      <c r="N1530"/>
    </row>
    <row r="1531" spans="1:14" s="1" customFormat="1" ht="15" hidden="1" customHeight="1" outlineLevel="1" x14ac:dyDescent="0.25">
      <c r="A1531" s="5"/>
      <c r="B1531" s="27" t="s">
        <v>0</v>
      </c>
      <c r="C1531" s="6" t="s">
        <v>117</v>
      </c>
      <c r="D1531" s="40" t="s">
        <v>235</v>
      </c>
      <c r="E1531" s="22"/>
      <c r="F1531" s="28"/>
      <c r="G1531" s="28"/>
      <c r="H1531" s="22"/>
      <c r="I1531" s="48"/>
      <c r="J1531" s="8"/>
      <c r="K1531" s="24"/>
      <c r="L1531"/>
      <c r="M1531"/>
      <c r="N1531"/>
    </row>
    <row r="1532" spans="1:14" s="1" customFormat="1" ht="15" hidden="1" customHeight="1" outlineLevel="1" x14ac:dyDescent="0.25">
      <c r="A1532" s="5"/>
      <c r="B1532" s="27" t="s">
        <v>0</v>
      </c>
      <c r="C1532" s="6" t="s">
        <v>143</v>
      </c>
      <c r="D1532" s="40" t="s">
        <v>235</v>
      </c>
      <c r="E1532" s="22"/>
      <c r="F1532" s="28"/>
      <c r="G1532" s="28"/>
      <c r="H1532" s="22"/>
      <c r="I1532" s="48"/>
      <c r="J1532" s="8"/>
      <c r="K1532" s="24"/>
      <c r="L1532"/>
      <c r="M1532"/>
      <c r="N1532"/>
    </row>
    <row r="1533" spans="1:14" s="1" customFormat="1" ht="15" hidden="1" customHeight="1" outlineLevel="1" x14ac:dyDescent="0.25">
      <c r="A1533" s="5"/>
      <c r="B1533" s="27" t="s">
        <v>0</v>
      </c>
      <c r="C1533" s="43" t="s">
        <v>128</v>
      </c>
      <c r="D1533" s="40" t="s">
        <v>235</v>
      </c>
      <c r="E1533" s="22"/>
      <c r="F1533" s="28"/>
      <c r="G1533" s="28"/>
      <c r="H1533" s="22"/>
      <c r="I1533" s="48"/>
      <c r="J1533" s="8"/>
      <c r="K1533" s="24"/>
      <c r="L1533"/>
      <c r="M1533"/>
      <c r="N1533"/>
    </row>
    <row r="1534" spans="1:14" s="1" customFormat="1" ht="15" hidden="1" customHeight="1" outlineLevel="1" collapsed="1" x14ac:dyDescent="0.25">
      <c r="A1534" s="5"/>
      <c r="B1534" s="27" t="s">
        <v>0</v>
      </c>
      <c r="C1534" s="43" t="s">
        <v>132</v>
      </c>
      <c r="D1534" s="40" t="s">
        <v>235</v>
      </c>
      <c r="E1534" s="22"/>
      <c r="F1534" s="28"/>
      <c r="G1534" s="28"/>
      <c r="H1534" s="22"/>
      <c r="I1534" s="48"/>
      <c r="J1534" s="8"/>
      <c r="K1534" s="24"/>
      <c r="L1534"/>
      <c r="M1534"/>
      <c r="N1534"/>
    </row>
    <row r="1535" spans="1:14" s="1" customFormat="1" ht="15" hidden="1" customHeight="1" outlineLevel="1" collapsed="1" x14ac:dyDescent="0.25">
      <c r="A1535" s="5"/>
      <c r="B1535" s="27" t="s">
        <v>0</v>
      </c>
      <c r="C1535" s="6" t="s">
        <v>129</v>
      </c>
      <c r="D1535" s="40" t="s">
        <v>235</v>
      </c>
      <c r="E1535" s="22"/>
      <c r="F1535" s="28"/>
      <c r="G1535" s="28"/>
      <c r="H1535" s="22"/>
      <c r="I1535" s="48"/>
      <c r="J1535" s="8"/>
      <c r="K1535" s="24"/>
      <c r="L1535"/>
      <c r="M1535"/>
      <c r="N1535"/>
    </row>
    <row r="1536" spans="1:14" s="5" customFormat="1" ht="15" hidden="1" customHeight="1" outlineLevel="1" collapsed="1" x14ac:dyDescent="0.25">
      <c r="B1536" s="27" t="s">
        <v>0</v>
      </c>
      <c r="C1536" s="6" t="s">
        <v>221</v>
      </c>
      <c r="D1536" s="40" t="s">
        <v>235</v>
      </c>
      <c r="E1536" s="22"/>
      <c r="F1536" s="28"/>
      <c r="G1536" s="28"/>
      <c r="H1536" s="22"/>
      <c r="I1536" s="48"/>
      <c r="J1536" s="8"/>
      <c r="K1536" s="24"/>
      <c r="L1536"/>
      <c r="M1536"/>
      <c r="N1536"/>
    </row>
    <row r="1537" spans="2:14" ht="15" hidden="1" customHeight="1" outlineLevel="1" collapsed="1" x14ac:dyDescent="0.25">
      <c r="B1537" s="27" t="s">
        <v>0</v>
      </c>
      <c r="C1537" s="6" t="s">
        <v>218</v>
      </c>
      <c r="D1537" s="40" t="s">
        <v>235</v>
      </c>
      <c r="E1537" s="22"/>
      <c r="F1537" s="28"/>
      <c r="G1537" s="28"/>
      <c r="H1537" s="22"/>
      <c r="I1537" s="48"/>
      <c r="J1537" s="8"/>
      <c r="K1537" s="24"/>
    </row>
    <row r="1538" spans="2:14" ht="15" hidden="1" customHeight="1" outlineLevel="1" x14ac:dyDescent="0.25">
      <c r="B1538" s="27" t="s">
        <v>0</v>
      </c>
      <c r="C1538" s="43" t="s">
        <v>134</v>
      </c>
      <c r="E1538" s="22"/>
      <c r="F1538" s="28"/>
      <c r="G1538" s="28"/>
      <c r="H1538" s="22"/>
      <c r="I1538" s="48"/>
      <c r="J1538" s="8"/>
      <c r="K1538" s="24"/>
    </row>
    <row r="1539" spans="2:14" ht="15" customHeight="1" collapsed="1" x14ac:dyDescent="0.25">
      <c r="B1539" s="27" t="s">
        <v>100</v>
      </c>
      <c r="C1539" s="12"/>
      <c r="E1539" s="22">
        <v>3227</v>
      </c>
      <c r="F1539" s="28">
        <v>15</v>
      </c>
      <c r="G1539" s="28">
        <v>13</v>
      </c>
      <c r="H1539" s="22">
        <v>1743</v>
      </c>
      <c r="I1539" s="48">
        <f>H1539/E1539</f>
        <v>0.54013015184381774</v>
      </c>
      <c r="J1539" s="8"/>
      <c r="K1539" s="24"/>
    </row>
    <row r="1540" spans="2:14" ht="15" hidden="1" customHeight="1" outlineLevel="1" collapsed="1" x14ac:dyDescent="0.25">
      <c r="B1540" s="27" t="s">
        <v>23</v>
      </c>
      <c r="C1540" s="12"/>
      <c r="E1540" s="22"/>
      <c r="F1540" s="28"/>
      <c r="G1540" s="28"/>
      <c r="H1540" s="22"/>
      <c r="I1540" s="48"/>
      <c r="J1540" s="8"/>
      <c r="K1540" s="24"/>
    </row>
    <row r="1541" spans="2:14" s="5" customFormat="1" ht="15" hidden="1" customHeight="1" outlineLevel="1" x14ac:dyDescent="0.25">
      <c r="B1541" s="27" t="s">
        <v>0</v>
      </c>
      <c r="C1541" s="43" t="s">
        <v>216</v>
      </c>
      <c r="D1541" s="40"/>
      <c r="E1541" s="22"/>
      <c r="F1541" s="28"/>
      <c r="G1541" s="29"/>
      <c r="H1541" s="22"/>
      <c r="I1541" s="48"/>
      <c r="J1541" s="8"/>
      <c r="K1541" s="24"/>
    </row>
    <row r="1542" spans="2:14" s="5" customFormat="1" ht="15" hidden="1" customHeight="1" outlineLevel="1" collapsed="1" x14ac:dyDescent="0.25">
      <c r="B1542" s="27" t="s">
        <v>0</v>
      </c>
      <c r="C1542" s="43" t="s">
        <v>137</v>
      </c>
      <c r="D1542" s="40" t="s">
        <v>235</v>
      </c>
      <c r="E1542" s="22"/>
      <c r="F1542" s="28"/>
      <c r="G1542" s="29"/>
      <c r="H1542" s="22"/>
      <c r="I1542" s="48"/>
      <c r="J1542" s="8"/>
      <c r="K1542" s="24"/>
      <c r="L1542"/>
      <c r="M1542"/>
      <c r="N1542"/>
    </row>
    <row r="1543" spans="2:14" s="5" customFormat="1" ht="15" hidden="1" customHeight="1" outlineLevel="1" collapsed="1" x14ac:dyDescent="0.25">
      <c r="B1543" s="27" t="s">
        <v>0</v>
      </c>
      <c r="C1543" s="6" t="s">
        <v>133</v>
      </c>
      <c r="D1543" s="40" t="s">
        <v>235</v>
      </c>
      <c r="E1543" s="22"/>
      <c r="F1543" s="28"/>
      <c r="G1543" s="29"/>
      <c r="H1543" s="22"/>
      <c r="I1543" s="48"/>
      <c r="J1543" s="8"/>
      <c r="K1543" s="24"/>
      <c r="L1543"/>
      <c r="M1543"/>
      <c r="N1543"/>
    </row>
    <row r="1544" spans="2:14" s="5" customFormat="1" ht="15" hidden="1" customHeight="1" outlineLevel="1" collapsed="1" x14ac:dyDescent="0.25">
      <c r="B1544" s="27" t="s">
        <v>0</v>
      </c>
      <c r="C1544" s="43" t="s">
        <v>136</v>
      </c>
      <c r="D1544" s="40"/>
      <c r="E1544" s="22"/>
      <c r="F1544" s="28"/>
      <c r="G1544" s="29"/>
      <c r="H1544" s="22"/>
      <c r="I1544" s="48"/>
      <c r="J1544" s="8"/>
      <c r="K1544" s="24"/>
      <c r="L1544"/>
      <c r="M1544"/>
      <c r="N1544"/>
    </row>
    <row r="1545" spans="2:14" s="5" customFormat="1" ht="15" hidden="1" customHeight="1" outlineLevel="1" x14ac:dyDescent="0.25">
      <c r="C1545" s="6" t="s">
        <v>217</v>
      </c>
      <c r="D1545" s="40" t="s">
        <v>235</v>
      </c>
      <c r="E1545" s="22"/>
      <c r="F1545" s="28"/>
      <c r="G1545" s="29"/>
      <c r="H1545" s="22"/>
      <c r="I1545" s="48"/>
      <c r="J1545" s="8"/>
      <c r="K1545" s="24"/>
      <c r="L1545"/>
      <c r="M1545"/>
      <c r="N1545"/>
    </row>
    <row r="1546" spans="2:14" s="5" customFormat="1" ht="15" hidden="1" customHeight="1" outlineLevel="1" collapsed="1" x14ac:dyDescent="0.25">
      <c r="B1546" s="27" t="s">
        <v>0</v>
      </c>
      <c r="C1546" s="6" t="s">
        <v>116</v>
      </c>
      <c r="D1546" s="40" t="s">
        <v>235</v>
      </c>
      <c r="E1546" s="22"/>
      <c r="F1546" s="28"/>
      <c r="G1546" s="29"/>
      <c r="H1546" s="22"/>
      <c r="I1546" s="48"/>
      <c r="J1546" s="8"/>
      <c r="K1546" s="24"/>
      <c r="L1546"/>
      <c r="M1546"/>
      <c r="N1546"/>
    </row>
    <row r="1547" spans="2:14" s="5" customFormat="1" ht="15" hidden="1" customHeight="1" outlineLevel="1" collapsed="1" x14ac:dyDescent="0.25">
      <c r="B1547" s="27"/>
      <c r="C1547" s="43" t="s">
        <v>127</v>
      </c>
      <c r="D1547" s="40"/>
      <c r="E1547" s="22"/>
      <c r="F1547" s="28"/>
      <c r="G1547" s="29"/>
      <c r="H1547" s="22"/>
      <c r="I1547" s="48"/>
      <c r="J1547" s="8"/>
      <c r="K1547" s="24"/>
      <c r="L1547"/>
      <c r="M1547"/>
      <c r="N1547"/>
    </row>
    <row r="1548" spans="2:14" s="5" customFormat="1" ht="15" hidden="1" customHeight="1" outlineLevel="1" collapsed="1" x14ac:dyDescent="0.25">
      <c r="B1548" s="27"/>
      <c r="C1548" s="6" t="s">
        <v>219</v>
      </c>
      <c r="D1548" s="40" t="s">
        <v>235</v>
      </c>
      <c r="E1548" s="22"/>
      <c r="F1548" s="28"/>
      <c r="G1548" s="29"/>
      <c r="H1548" s="22"/>
      <c r="I1548" s="48"/>
      <c r="J1548" s="8"/>
      <c r="K1548" s="24"/>
      <c r="L1548"/>
      <c r="M1548"/>
      <c r="N1548"/>
    </row>
    <row r="1549" spans="2:14" ht="15" hidden="1" customHeight="1" outlineLevel="1" collapsed="1" x14ac:dyDescent="0.25">
      <c r="B1549" s="27" t="s">
        <v>0</v>
      </c>
      <c r="C1549" s="43" t="s">
        <v>222</v>
      </c>
      <c r="E1549" s="22"/>
      <c r="F1549" s="28"/>
      <c r="G1549" s="29"/>
      <c r="H1549" s="22"/>
      <c r="I1549" s="48"/>
      <c r="J1549" s="8"/>
      <c r="K1549" s="24"/>
    </row>
    <row r="1550" spans="2:14" s="5" customFormat="1" ht="15" hidden="1" customHeight="1" outlineLevel="1" x14ac:dyDescent="0.25">
      <c r="B1550" s="27"/>
      <c r="C1550" s="43" t="s">
        <v>223</v>
      </c>
      <c r="D1550" s="40" t="s">
        <v>235</v>
      </c>
      <c r="E1550" s="22"/>
      <c r="F1550" s="28"/>
      <c r="G1550" s="29"/>
      <c r="H1550" s="22"/>
      <c r="I1550" s="48"/>
      <c r="J1550" s="8"/>
      <c r="K1550" s="24"/>
      <c r="L1550"/>
      <c r="M1550"/>
      <c r="N1550"/>
    </row>
    <row r="1551" spans="2:14" s="5" customFormat="1" ht="15" hidden="1" customHeight="1" outlineLevel="1" collapsed="1" x14ac:dyDescent="0.25">
      <c r="B1551" s="27" t="s">
        <v>0</v>
      </c>
      <c r="C1551" s="6" t="s">
        <v>117</v>
      </c>
      <c r="D1551" s="40" t="s">
        <v>235</v>
      </c>
      <c r="E1551" s="22"/>
      <c r="F1551" s="28"/>
      <c r="G1551" s="29"/>
      <c r="H1551" s="22"/>
      <c r="I1551" s="48"/>
      <c r="J1551" s="8"/>
      <c r="K1551" s="24"/>
      <c r="L1551"/>
      <c r="M1551"/>
      <c r="N1551"/>
    </row>
    <row r="1552" spans="2:14" s="5" customFormat="1" ht="15" hidden="1" customHeight="1" outlineLevel="1" x14ac:dyDescent="0.25">
      <c r="B1552" s="27"/>
      <c r="C1552" s="6" t="s">
        <v>143</v>
      </c>
      <c r="D1552" s="40" t="s">
        <v>235</v>
      </c>
      <c r="E1552" s="22"/>
      <c r="F1552" s="28"/>
      <c r="G1552" s="29"/>
      <c r="H1552" s="22"/>
      <c r="I1552" s="48"/>
      <c r="J1552" s="8"/>
      <c r="K1552" s="24"/>
      <c r="L1552"/>
      <c r="M1552"/>
      <c r="N1552"/>
    </row>
    <row r="1553" spans="1:14" s="5" customFormat="1" ht="15" hidden="1" customHeight="1" outlineLevel="1" collapsed="1" x14ac:dyDescent="0.25">
      <c r="B1553" s="27" t="s">
        <v>0</v>
      </c>
      <c r="C1553" s="43" t="s">
        <v>128</v>
      </c>
      <c r="D1553" s="40" t="s">
        <v>235</v>
      </c>
      <c r="E1553" s="22"/>
      <c r="F1553" s="28"/>
      <c r="G1553" s="29"/>
      <c r="H1553" s="22"/>
      <c r="I1553" s="48"/>
      <c r="J1553" s="8"/>
      <c r="K1553" s="24"/>
      <c r="L1553"/>
      <c r="M1553"/>
      <c r="N1553"/>
    </row>
    <row r="1554" spans="1:14" s="5" customFormat="1" ht="15" hidden="1" customHeight="1" outlineLevel="1" collapsed="1" x14ac:dyDescent="0.25">
      <c r="B1554" s="27" t="s">
        <v>0</v>
      </c>
      <c r="C1554" s="43" t="s">
        <v>132</v>
      </c>
      <c r="D1554" s="40" t="s">
        <v>235</v>
      </c>
      <c r="E1554" s="22"/>
      <c r="F1554" s="28"/>
      <c r="G1554" s="29"/>
      <c r="H1554" s="22"/>
      <c r="I1554" s="48"/>
      <c r="J1554" s="8"/>
      <c r="K1554" s="24"/>
      <c r="L1554"/>
      <c r="M1554"/>
      <c r="N1554"/>
    </row>
    <row r="1555" spans="1:14" s="5" customFormat="1" ht="15" hidden="1" customHeight="1" outlineLevel="1" collapsed="1" x14ac:dyDescent="0.25">
      <c r="B1555" s="27" t="s">
        <v>0</v>
      </c>
      <c r="C1555" s="6" t="s">
        <v>129</v>
      </c>
      <c r="D1555" s="40" t="s">
        <v>235</v>
      </c>
      <c r="E1555" s="22"/>
      <c r="F1555" s="28"/>
      <c r="G1555" s="29"/>
      <c r="H1555" s="22"/>
      <c r="I1555" s="48"/>
      <c r="J1555" s="8"/>
      <c r="K1555" s="6"/>
      <c r="L1555"/>
      <c r="M1555"/>
      <c r="N1555"/>
    </row>
    <row r="1556" spans="1:14" s="5" customFormat="1" ht="15" hidden="1" customHeight="1" outlineLevel="1" x14ac:dyDescent="0.25">
      <c r="B1556" s="27" t="s">
        <v>0</v>
      </c>
      <c r="C1556" s="6" t="s">
        <v>218</v>
      </c>
      <c r="D1556" s="40" t="s">
        <v>235</v>
      </c>
      <c r="E1556" s="22"/>
      <c r="F1556" s="28"/>
      <c r="G1556" s="29"/>
      <c r="H1556" s="22"/>
      <c r="I1556" s="48"/>
      <c r="J1556" s="8"/>
      <c r="K1556" s="6"/>
      <c r="L1556"/>
      <c r="M1556"/>
      <c r="N1556"/>
    </row>
    <row r="1557" spans="1:14" s="5" customFormat="1" ht="15" hidden="1" customHeight="1" outlineLevel="1" collapsed="1" x14ac:dyDescent="0.25">
      <c r="B1557" s="27" t="s">
        <v>0</v>
      </c>
      <c r="C1557" s="43" t="s">
        <v>134</v>
      </c>
      <c r="D1557" s="40"/>
      <c r="E1557" s="22"/>
      <c r="F1557" s="28"/>
      <c r="G1557" s="29"/>
      <c r="H1557" s="22"/>
      <c r="I1557" s="48"/>
      <c r="J1557" s="8"/>
      <c r="K1557" s="34"/>
      <c r="L1557"/>
      <c r="M1557"/>
      <c r="N1557"/>
    </row>
    <row r="1558" spans="1:14" s="5" customFormat="1" ht="15" customHeight="1" collapsed="1" x14ac:dyDescent="0.25">
      <c r="B1558" s="27" t="s">
        <v>178</v>
      </c>
      <c r="C1558" s="12"/>
      <c r="D1558" s="40"/>
      <c r="E1558" s="22">
        <v>3589</v>
      </c>
      <c r="F1558" s="28">
        <v>16</v>
      </c>
      <c r="G1558" s="28">
        <v>12</v>
      </c>
      <c r="H1558" s="22">
        <v>2441</v>
      </c>
      <c r="I1558" s="48">
        <f>H1558/E1558</f>
        <v>0.68013374198941212</v>
      </c>
      <c r="J1558" s="8"/>
      <c r="K1558" s="24"/>
      <c r="L1558"/>
      <c r="M1558"/>
      <c r="N1558"/>
    </row>
    <row r="1559" spans="1:14" ht="15" hidden="1" customHeight="1" outlineLevel="1" collapsed="1" x14ac:dyDescent="0.25">
      <c r="B1559" s="27" t="s">
        <v>141</v>
      </c>
      <c r="C1559" s="12"/>
      <c r="E1559" s="22"/>
      <c r="F1559" s="28"/>
      <c r="G1559" s="28"/>
      <c r="H1559" s="22"/>
      <c r="I1559" s="48"/>
      <c r="J1559" s="8"/>
      <c r="K1559" s="24"/>
    </row>
    <row r="1560" spans="1:14" s="1" customFormat="1" ht="15" hidden="1" customHeight="1" outlineLevel="1" collapsed="1" x14ac:dyDescent="0.25">
      <c r="A1560" s="5"/>
      <c r="B1560" s="27" t="s">
        <v>0</v>
      </c>
      <c r="C1560" s="43" t="s">
        <v>216</v>
      </c>
      <c r="D1560" s="40" t="s">
        <v>235</v>
      </c>
      <c r="E1560" s="22"/>
      <c r="F1560" s="28"/>
      <c r="G1560" s="29"/>
      <c r="H1560" s="22"/>
      <c r="I1560" s="48"/>
      <c r="J1560" s="8"/>
      <c r="K1560" s="24"/>
      <c r="L1560"/>
      <c r="M1560"/>
      <c r="N1560"/>
    </row>
    <row r="1561" spans="1:14" s="5" customFormat="1" ht="15" hidden="1" customHeight="1" outlineLevel="1" x14ac:dyDescent="0.25">
      <c r="B1561" s="27" t="s">
        <v>0</v>
      </c>
      <c r="C1561" s="6" t="s">
        <v>207</v>
      </c>
      <c r="D1561" s="40" t="s">
        <v>235</v>
      </c>
      <c r="E1561" s="22"/>
      <c r="F1561" s="28"/>
      <c r="G1561" s="29"/>
      <c r="H1561" s="22"/>
      <c r="I1561" s="48"/>
      <c r="J1561" s="8"/>
      <c r="K1561" s="24"/>
    </row>
    <row r="1562" spans="1:14" s="5" customFormat="1" ht="15" hidden="1" customHeight="1" outlineLevel="1" x14ac:dyDescent="0.25">
      <c r="B1562" s="27" t="s">
        <v>0</v>
      </c>
      <c r="C1562" s="6" t="s">
        <v>133</v>
      </c>
      <c r="D1562" s="40" t="s">
        <v>235</v>
      </c>
      <c r="E1562" s="22"/>
      <c r="F1562" s="28"/>
      <c r="G1562" s="29"/>
      <c r="H1562" s="22"/>
      <c r="I1562" s="48"/>
      <c r="J1562" s="8"/>
      <c r="K1562" s="24"/>
      <c r="L1562"/>
      <c r="M1562"/>
      <c r="N1562"/>
    </row>
    <row r="1563" spans="1:14" s="5" customFormat="1" ht="15" hidden="1" customHeight="1" outlineLevel="1" collapsed="1" x14ac:dyDescent="0.25">
      <c r="B1563" s="27" t="s">
        <v>0</v>
      </c>
      <c r="C1563" s="43" t="s">
        <v>136</v>
      </c>
      <c r="D1563" s="40" t="s">
        <v>235</v>
      </c>
      <c r="E1563" s="22"/>
      <c r="F1563" s="28"/>
      <c r="G1563" s="29"/>
      <c r="H1563" s="22"/>
      <c r="I1563" s="48"/>
      <c r="J1563" s="8"/>
      <c r="K1563" s="24"/>
      <c r="L1563"/>
      <c r="M1563"/>
      <c r="N1563"/>
    </row>
    <row r="1564" spans="1:14" s="5" customFormat="1" ht="15" hidden="1" customHeight="1" outlineLevel="1" collapsed="1" x14ac:dyDescent="0.25">
      <c r="B1564" s="27"/>
      <c r="C1564" s="52" t="s">
        <v>217</v>
      </c>
      <c r="D1564" s="40" t="s">
        <v>235</v>
      </c>
      <c r="E1564" s="22"/>
      <c r="F1564" s="28"/>
      <c r="G1564" s="29"/>
      <c r="H1564" s="22"/>
      <c r="I1564" s="48"/>
      <c r="J1564" s="8"/>
      <c r="K1564" s="24"/>
      <c r="L1564"/>
      <c r="M1564"/>
      <c r="N1564"/>
    </row>
    <row r="1565" spans="1:14" s="5" customFormat="1" ht="15" hidden="1" customHeight="1" outlineLevel="1" collapsed="1" x14ac:dyDescent="0.25">
      <c r="B1565" s="27" t="s">
        <v>0</v>
      </c>
      <c r="C1565" s="6" t="s">
        <v>116</v>
      </c>
      <c r="D1565" s="40" t="s">
        <v>235</v>
      </c>
      <c r="E1565" s="22"/>
      <c r="F1565" s="28"/>
      <c r="G1565" s="29"/>
      <c r="H1565" s="22"/>
      <c r="I1565" s="48"/>
      <c r="J1565" s="8"/>
      <c r="K1565" s="24"/>
      <c r="L1565"/>
      <c r="M1565"/>
      <c r="N1565"/>
    </row>
    <row r="1566" spans="1:14" s="5" customFormat="1" ht="15" hidden="1" customHeight="1" outlineLevel="1" x14ac:dyDescent="0.25">
      <c r="B1566" s="27"/>
      <c r="C1566" s="6" t="s">
        <v>219</v>
      </c>
      <c r="D1566" s="40" t="s">
        <v>235</v>
      </c>
      <c r="E1566" s="22"/>
      <c r="F1566" s="28"/>
      <c r="G1566" s="29"/>
      <c r="H1566" s="22"/>
      <c r="I1566" s="48"/>
      <c r="J1566" s="8"/>
      <c r="K1566" s="24"/>
      <c r="L1566"/>
      <c r="M1566"/>
      <c r="N1566"/>
    </row>
    <row r="1567" spans="1:14" s="5" customFormat="1" ht="15" hidden="1" customHeight="1" outlineLevel="1" x14ac:dyDescent="0.25">
      <c r="B1567" s="27"/>
      <c r="C1567" s="43" t="s">
        <v>223</v>
      </c>
      <c r="D1567" s="40" t="s">
        <v>235</v>
      </c>
      <c r="E1567" s="22"/>
      <c r="F1567" s="28"/>
      <c r="G1567" s="29"/>
      <c r="H1567" s="22"/>
      <c r="I1567" s="48"/>
      <c r="J1567" s="8"/>
      <c r="K1567" s="24"/>
    </row>
    <row r="1568" spans="1:14" s="5" customFormat="1" ht="15" hidden="1" customHeight="1" outlineLevel="1" x14ac:dyDescent="0.25">
      <c r="B1568" s="27" t="s">
        <v>0</v>
      </c>
      <c r="C1568" s="43" t="s">
        <v>220</v>
      </c>
      <c r="D1568" s="40" t="s">
        <v>235</v>
      </c>
      <c r="E1568" s="22"/>
      <c r="F1568" s="28"/>
      <c r="G1568" s="29"/>
      <c r="H1568" s="22"/>
      <c r="I1568" s="48"/>
      <c r="J1568" s="8"/>
      <c r="K1568" s="24"/>
    </row>
    <row r="1569" spans="1:14" s="5" customFormat="1" ht="15" hidden="1" customHeight="1" outlineLevel="1" x14ac:dyDescent="0.25">
      <c r="B1569" s="27" t="s">
        <v>0</v>
      </c>
      <c r="C1569" s="6" t="s">
        <v>117</v>
      </c>
      <c r="D1569" s="40" t="s">
        <v>235</v>
      </c>
      <c r="E1569" s="22"/>
      <c r="F1569" s="28"/>
      <c r="G1569" s="29"/>
      <c r="H1569" s="22"/>
      <c r="I1569" s="48"/>
      <c r="J1569" s="8"/>
      <c r="K1569" s="24"/>
      <c r="L1569"/>
      <c r="M1569"/>
      <c r="N1569"/>
    </row>
    <row r="1570" spans="1:14" s="5" customFormat="1" ht="15" hidden="1" customHeight="1" outlineLevel="1" x14ac:dyDescent="0.25">
      <c r="B1570" s="27" t="s">
        <v>0</v>
      </c>
      <c r="C1570" s="43" t="s">
        <v>143</v>
      </c>
      <c r="D1570" s="40" t="s">
        <v>235</v>
      </c>
      <c r="E1570" s="22"/>
      <c r="F1570" s="28"/>
      <c r="G1570" s="29"/>
      <c r="H1570" s="22"/>
      <c r="I1570" s="48"/>
      <c r="J1570" s="8"/>
      <c r="K1570" s="24"/>
      <c r="L1570"/>
      <c r="M1570"/>
      <c r="N1570"/>
    </row>
    <row r="1571" spans="1:14" s="5" customFormat="1" ht="15" hidden="1" customHeight="1" outlineLevel="1" collapsed="1" x14ac:dyDescent="0.25">
      <c r="B1571" s="27" t="s">
        <v>0</v>
      </c>
      <c r="C1571" s="43" t="s">
        <v>128</v>
      </c>
      <c r="D1571" s="40" t="s">
        <v>235</v>
      </c>
      <c r="E1571" s="22"/>
      <c r="F1571" s="28"/>
      <c r="G1571" s="29"/>
      <c r="H1571" s="22"/>
      <c r="I1571" s="48"/>
      <c r="J1571" s="8"/>
      <c r="K1571" s="35"/>
      <c r="L1571"/>
      <c r="M1571"/>
      <c r="N1571"/>
    </row>
    <row r="1572" spans="1:14" s="5" customFormat="1" ht="15" hidden="1" customHeight="1" outlineLevel="1" x14ac:dyDescent="0.25">
      <c r="B1572" s="27" t="s">
        <v>0</v>
      </c>
      <c r="C1572" s="43" t="s">
        <v>132</v>
      </c>
      <c r="D1572" s="40" t="s">
        <v>235</v>
      </c>
      <c r="E1572" s="22"/>
      <c r="F1572" s="28"/>
      <c r="G1572" s="29"/>
      <c r="H1572" s="22"/>
      <c r="I1572" s="48"/>
      <c r="J1572" s="8"/>
      <c r="K1572" s="33"/>
      <c r="L1572"/>
      <c r="M1572"/>
      <c r="N1572"/>
    </row>
    <row r="1573" spans="1:14" s="5" customFormat="1" ht="15" hidden="1" customHeight="1" outlineLevel="1" x14ac:dyDescent="0.25">
      <c r="B1573" s="27" t="s">
        <v>0</v>
      </c>
      <c r="C1573" s="43" t="s">
        <v>129</v>
      </c>
      <c r="D1573" s="40" t="s">
        <v>235</v>
      </c>
      <c r="E1573" s="22"/>
      <c r="F1573" s="28"/>
      <c r="G1573" s="29"/>
      <c r="H1573" s="22"/>
      <c r="I1573" s="48"/>
      <c r="J1573" s="8"/>
      <c r="K1573" s="33"/>
      <c r="L1573"/>
      <c r="M1573"/>
      <c r="N1573"/>
    </row>
    <row r="1574" spans="1:14" s="5" customFormat="1" ht="15" hidden="1" customHeight="1" outlineLevel="1" x14ac:dyDescent="0.25">
      <c r="B1574" s="27" t="s">
        <v>0</v>
      </c>
      <c r="C1574" s="43" t="s">
        <v>218</v>
      </c>
      <c r="D1574" s="40" t="s">
        <v>235</v>
      </c>
      <c r="E1574" s="22"/>
      <c r="F1574" s="28"/>
      <c r="G1574" s="29"/>
      <c r="H1574" s="22"/>
      <c r="I1574" s="48"/>
      <c r="J1574" s="8"/>
      <c r="K1574" s="33"/>
      <c r="L1574"/>
      <c r="M1574"/>
      <c r="N1574"/>
    </row>
    <row r="1575" spans="1:14" s="5" customFormat="1" ht="15" hidden="1" customHeight="1" outlineLevel="1" x14ac:dyDescent="0.25">
      <c r="B1575" s="27" t="s">
        <v>0</v>
      </c>
      <c r="C1575" s="43" t="s">
        <v>134</v>
      </c>
      <c r="D1575" s="40" t="s">
        <v>235</v>
      </c>
      <c r="E1575" s="22"/>
      <c r="F1575" s="28"/>
      <c r="G1575" s="29"/>
      <c r="H1575" s="22"/>
      <c r="I1575" s="48"/>
      <c r="J1575" s="8"/>
      <c r="K1575" s="33"/>
      <c r="L1575"/>
      <c r="M1575"/>
      <c r="N1575"/>
    </row>
    <row r="1576" spans="1:14" s="5" customFormat="1" ht="15" customHeight="1" collapsed="1" x14ac:dyDescent="0.25">
      <c r="B1576" s="27" t="s">
        <v>141</v>
      </c>
      <c r="C1576" s="12"/>
      <c r="D1576" s="40"/>
      <c r="E1576" s="22">
        <v>4213</v>
      </c>
      <c r="F1576" s="28">
        <v>16</v>
      </c>
      <c r="G1576" s="28">
        <v>16</v>
      </c>
      <c r="H1576" s="22">
        <v>2330</v>
      </c>
      <c r="I1576" s="48">
        <f>H1576/E1576</f>
        <v>0.55305008307619274</v>
      </c>
      <c r="J1576" s="8"/>
      <c r="K1576" s="33"/>
      <c r="L1576"/>
      <c r="M1576"/>
      <c r="N1576"/>
    </row>
    <row r="1577" spans="1:14" s="5" customFormat="1" ht="15" customHeight="1" x14ac:dyDescent="0.25">
      <c r="B1577" s="27"/>
      <c r="C1577" s="6"/>
      <c r="D1577" s="40"/>
      <c r="E1577" s="22"/>
      <c r="F1577" s="28"/>
      <c r="G1577" s="28"/>
      <c r="H1577" s="22"/>
      <c r="I1577" s="9"/>
      <c r="J1577" s="8"/>
      <c r="K1577" s="33"/>
      <c r="L1577"/>
      <c r="M1577"/>
      <c r="N1577"/>
    </row>
    <row r="1578" spans="1:14" s="5" customFormat="1" ht="15" customHeight="1" x14ac:dyDescent="0.25">
      <c r="B1578" s="27"/>
      <c r="C1578" s="6"/>
      <c r="D1578" s="40"/>
      <c r="E1578" s="22"/>
      <c r="F1578" s="28"/>
      <c r="G1578" s="28"/>
      <c r="H1578" s="22"/>
      <c r="I1578" s="9"/>
      <c r="J1578" s="8"/>
      <c r="K1578" s="33"/>
      <c r="L1578"/>
      <c r="M1578"/>
      <c r="N1578"/>
    </row>
    <row r="1579" spans="1:14" s="1" customFormat="1" ht="15" customHeight="1" x14ac:dyDescent="0.25">
      <c r="A1579" s="5"/>
      <c r="B1579" s="27"/>
      <c r="C1579" s="6"/>
      <c r="D1579" s="40"/>
      <c r="E1579" s="22"/>
      <c r="F1579" s="28"/>
      <c r="G1579" s="28"/>
      <c r="H1579" s="22"/>
      <c r="K1579" s="33"/>
      <c r="L1579"/>
      <c r="M1579"/>
      <c r="N1579"/>
    </row>
    <row r="1580" spans="1:14" x14ac:dyDescent="0.25">
      <c r="B1580" s="27"/>
      <c r="C1580" s="6"/>
      <c r="E1580" s="22"/>
      <c r="F1580" s="28"/>
      <c r="G1580" s="28"/>
      <c r="H1580" s="22"/>
    </row>
    <row r="1581" spans="1:14" x14ac:dyDescent="0.25">
      <c r="B1581" s="27"/>
      <c r="C1581" s="6"/>
      <c r="E1581" s="22"/>
      <c r="F1581" s="28"/>
      <c r="G1581" s="28"/>
      <c r="H1581" s="22"/>
    </row>
    <row r="1582" spans="1:14" x14ac:dyDescent="0.25">
      <c r="B1582" s="27"/>
      <c r="C1582" s="12"/>
      <c r="E1582" s="22"/>
      <c r="F1582" s="28"/>
      <c r="G1582" s="28"/>
      <c r="H1582" s="22"/>
    </row>
    <row r="1583" spans="1:14" x14ac:dyDescent="0.25">
      <c r="B1583" s="27"/>
      <c r="C1583" s="12"/>
      <c r="E1583" s="22"/>
      <c r="F1583" s="28"/>
      <c r="G1583" s="28"/>
      <c r="H1583" s="22"/>
    </row>
    <row r="1584" spans="1:14" x14ac:dyDescent="0.25">
      <c r="B1584" s="13"/>
      <c r="C1584" s="6"/>
      <c r="E1584" s="6"/>
      <c r="F1584" s="23"/>
      <c r="G1584" s="6"/>
      <c r="H1584" s="6"/>
    </row>
  </sheetData>
  <sortState xmlns:xlrd2="http://schemas.microsoft.com/office/spreadsheetml/2017/richdata2" ref="B6:I1576">
    <sortCondition ref="E16:E1576"/>
    <sortCondition ref="B16:B1576"/>
  </sortState>
  <mergeCells count="6">
    <mergeCell ref="F3:G3"/>
    <mergeCell ref="A2:C2"/>
    <mergeCell ref="A1:C1"/>
    <mergeCell ref="L193:N193"/>
    <mergeCell ref="L18:O18"/>
    <mergeCell ref="L29:O29"/>
  </mergeCells>
  <pageMargins left="1" right="1" top="0.75" bottom="0.75" header="1" footer="1"/>
  <pageSetup scale="38" fitToHeight="4" orientation="portrait" horizontalDpi="4294967295" verticalDpi="4294967295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Courses by school</vt:lpstr>
      <vt:lpstr>'Courses by school'!Print_Area</vt:lpstr>
      <vt:lpstr>'Courses by school'!Print_Titles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Ferderer, Gwen M.</dc:creator>
  <cp:lastModifiedBy>Netzloff, Michael C.</cp:lastModifiedBy>
  <cp:lastPrinted>2019-11-21T20:14:12Z</cp:lastPrinted>
  <dcterms:created xsi:type="dcterms:W3CDTF">2016-09-28T18:13:34Z</dcterms:created>
  <dcterms:modified xsi:type="dcterms:W3CDTF">2019-11-25T22:13:31Z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